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showInkAnnotation="0" autoCompressPictures="0"/>
  <xr:revisionPtr revIDLastSave="0" documentId="13_ncr:1_{BB7DC137-0FA2-42CE-9FF7-B00459206506}" xr6:coauthVersionLast="44" xr6:coauthVersionMax="44" xr10:uidLastSave="{00000000-0000-0000-0000-000000000000}"/>
  <bookViews>
    <workbookView xWindow="-120" yWindow="-120" windowWidth="29040" windowHeight="15840" activeTab="6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Klubitennis!$A$3:$AJ$51</definedName>
    <definedName name="_xlnm._FilterDatabase" localSheetId="0" hidden="1">Klubiüritused!$A$3:$P$54</definedName>
    <definedName name="_xlnm._FilterDatabase" localSheetId="5" hidden="1">Korraldamine!$A$2:$G$49</definedName>
    <definedName name="_xlnm._FilterDatabase" localSheetId="6" hidden="1">'Osalemiste kokkuvõte'!$A$4:$J$51</definedName>
    <definedName name="_xlnm._FilterDatabase" localSheetId="4" hidden="1">Paarismängud!$A$1:$CG$50</definedName>
    <definedName name="_xlnm._FilterDatabase" localSheetId="2" hidden="1">Turniirid!$A$3:$Q$53</definedName>
    <definedName name="_xlnm._FilterDatabase" localSheetId="3" hidden="1">Üksikmängud!$A$1:$X$50</definedName>
    <definedName name="_xlnm.Print_Area" localSheetId="6">'Osalemiste kokkuvõte'!$A$1:$J$51</definedName>
    <definedName name="_xlnm.Print_Area" localSheetId="4">Paarismängud!$A$1:$CG$50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P49" i="5"/>
  <c r="S49" i="5"/>
  <c r="T49" i="5"/>
  <c r="U49" i="5"/>
  <c r="V49" i="5"/>
  <c r="W49" i="5"/>
  <c r="X49" i="5"/>
  <c r="Y49" i="5"/>
  <c r="Z49" i="5"/>
  <c r="AA49" i="5"/>
  <c r="AB49" i="5"/>
  <c r="H54" i="1" l="1"/>
  <c r="F54" i="1"/>
  <c r="E54" i="1"/>
  <c r="D54" i="1" l="1"/>
  <c r="C54" i="1"/>
  <c r="J6" i="7"/>
  <c r="J7" i="7"/>
  <c r="J8" i="7"/>
  <c r="J13" i="7"/>
  <c r="J14" i="7"/>
  <c r="J15" i="7"/>
  <c r="J17" i="7"/>
  <c r="J19" i="7"/>
  <c r="J20" i="7"/>
  <c r="J24" i="7"/>
  <c r="J25" i="7"/>
  <c r="J26" i="7"/>
  <c r="J27" i="7"/>
  <c r="J28" i="7"/>
  <c r="J29" i="7"/>
  <c r="J30" i="7"/>
  <c r="J31" i="7"/>
  <c r="J33" i="7"/>
  <c r="J34" i="7"/>
  <c r="J36" i="7"/>
  <c r="J37" i="7"/>
  <c r="J39" i="7"/>
  <c r="J42" i="7"/>
  <c r="J43" i="7"/>
  <c r="J44" i="7"/>
  <c r="J45" i="7"/>
  <c r="J48" i="7"/>
  <c r="J49" i="7"/>
  <c r="J50" i="7"/>
  <c r="J5" i="7"/>
  <c r="E6" i="7"/>
  <c r="E7" i="7"/>
  <c r="E8" i="7"/>
  <c r="E9" i="7"/>
  <c r="E11" i="7"/>
  <c r="E12" i="7"/>
  <c r="E13" i="7"/>
  <c r="E14" i="7"/>
  <c r="E15" i="7"/>
  <c r="E16" i="7"/>
  <c r="E17" i="7"/>
  <c r="E18" i="7"/>
  <c r="E19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7" i="7"/>
  <c r="E38" i="7"/>
  <c r="E39" i="7"/>
  <c r="E41" i="7"/>
  <c r="E42" i="7"/>
  <c r="E43" i="7"/>
  <c r="E44" i="7"/>
  <c r="E45" i="7"/>
  <c r="E46" i="7"/>
  <c r="E47" i="7"/>
  <c r="E48" i="7"/>
  <c r="E49" i="7"/>
  <c r="E50" i="7"/>
  <c r="E51" i="7"/>
  <c r="E5" i="7"/>
  <c r="D6" i="7"/>
  <c r="D8" i="7"/>
  <c r="D9" i="7"/>
  <c r="D10" i="7"/>
  <c r="D11" i="7"/>
  <c r="D13" i="7"/>
  <c r="D15" i="7"/>
  <c r="D20" i="7"/>
  <c r="D22" i="7"/>
  <c r="D24" i="7"/>
  <c r="D26" i="7"/>
  <c r="D27" i="7"/>
  <c r="D29" i="7"/>
  <c r="D33" i="7"/>
  <c r="D34" i="7"/>
  <c r="D35" i="7"/>
  <c r="D36" i="7"/>
  <c r="D38" i="7"/>
  <c r="D43" i="7"/>
  <c r="D47" i="7"/>
  <c r="D48" i="7"/>
  <c r="D49" i="7"/>
  <c r="D51" i="7"/>
  <c r="B10" i="7"/>
  <c r="B11" i="7"/>
  <c r="B15" i="7"/>
  <c r="B20" i="7"/>
  <c r="B24" i="7"/>
  <c r="B29" i="7"/>
  <c r="B42" i="7"/>
  <c r="C28" i="7"/>
  <c r="AJ51" i="2" l="1"/>
  <c r="AI51" i="2"/>
  <c r="AH51" i="2"/>
  <c r="AG51" i="2"/>
  <c r="AF51" i="2"/>
  <c r="AE51" i="2"/>
  <c r="AD51" i="2"/>
  <c r="AC51" i="2"/>
  <c r="AB51" i="2"/>
  <c r="Z51" i="2"/>
  <c r="Y51" i="2"/>
  <c r="X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K50" i="2"/>
  <c r="C51" i="7" s="1"/>
  <c r="AK49" i="2"/>
  <c r="C50" i="7" s="1"/>
  <c r="AK48" i="2"/>
  <c r="C49" i="7" s="1"/>
  <c r="AK47" i="2"/>
  <c r="C48" i="7" s="1"/>
  <c r="AK46" i="2"/>
  <c r="C47" i="7" s="1"/>
  <c r="AK45" i="2"/>
  <c r="C46" i="7" s="1"/>
  <c r="AK44" i="2"/>
  <c r="C45" i="7" s="1"/>
  <c r="AK43" i="2"/>
  <c r="C44" i="7" s="1"/>
  <c r="AK42" i="2"/>
  <c r="C43" i="7" s="1"/>
  <c r="AK41" i="2"/>
  <c r="C42" i="7" s="1"/>
  <c r="AK40" i="2"/>
  <c r="C41" i="7" s="1"/>
  <c r="AK39" i="2"/>
  <c r="C40" i="7" s="1"/>
  <c r="AK38" i="2"/>
  <c r="C39" i="7" s="1"/>
  <c r="AK37" i="2"/>
  <c r="C38" i="7" s="1"/>
  <c r="AK36" i="2"/>
  <c r="C37" i="7" s="1"/>
  <c r="AK35" i="2"/>
  <c r="C36" i="7" s="1"/>
  <c r="AK34" i="2"/>
  <c r="C35" i="7" s="1"/>
  <c r="AK33" i="2"/>
  <c r="C34" i="7" s="1"/>
  <c r="AK32" i="2"/>
  <c r="C33" i="7" s="1"/>
  <c r="AK31" i="2"/>
  <c r="C32" i="7" s="1"/>
  <c r="AK30" i="2"/>
  <c r="C31" i="7" s="1"/>
  <c r="AK29" i="2"/>
  <c r="C30" i="7" s="1"/>
  <c r="AK28" i="2"/>
  <c r="C29" i="7" s="1"/>
  <c r="AK26" i="2"/>
  <c r="C27" i="7" s="1"/>
  <c r="AK25" i="2"/>
  <c r="C26" i="7" s="1"/>
  <c r="AK24" i="2"/>
  <c r="C25" i="7" s="1"/>
  <c r="AK23" i="2"/>
  <c r="C24" i="7" s="1"/>
  <c r="AK22" i="2"/>
  <c r="C23" i="7" s="1"/>
  <c r="AK21" i="2"/>
  <c r="C22" i="7" s="1"/>
  <c r="AK20" i="2"/>
  <c r="C21" i="7" s="1"/>
  <c r="AK19" i="2"/>
  <c r="C20" i="7" s="1"/>
  <c r="AK18" i="2"/>
  <c r="C19" i="7" s="1"/>
  <c r="AK17" i="2"/>
  <c r="C18" i="7" s="1"/>
  <c r="AK16" i="2"/>
  <c r="C17" i="7" s="1"/>
  <c r="AK15" i="2"/>
  <c r="C16" i="7" s="1"/>
  <c r="AK14" i="2"/>
  <c r="C15" i="7" s="1"/>
  <c r="AK13" i="2"/>
  <c r="C14" i="7" s="1"/>
  <c r="AK12" i="2"/>
  <c r="C13" i="7" s="1"/>
  <c r="AK11" i="2"/>
  <c r="C12" i="7" s="1"/>
  <c r="AK10" i="2"/>
  <c r="C11" i="7" s="1"/>
  <c r="AK9" i="2"/>
  <c r="C10" i="7" s="1"/>
  <c r="AK8" i="2"/>
  <c r="C9" i="7" s="1"/>
  <c r="AK7" i="2"/>
  <c r="C8" i="7" s="1"/>
  <c r="AK6" i="2"/>
  <c r="C7" i="7" s="1"/>
  <c r="AK5" i="2"/>
  <c r="C6" i="7" s="1"/>
  <c r="AK4" i="2"/>
  <c r="C5" i="7" s="1"/>
  <c r="C52" i="7" l="1"/>
  <c r="C53" i="7"/>
  <c r="AK51" i="2"/>
  <c r="G3" i="9"/>
  <c r="G4" i="9"/>
  <c r="G5" i="9"/>
  <c r="G6" i="9"/>
  <c r="G7" i="9"/>
  <c r="J9" i="7" s="1"/>
  <c r="G8" i="9"/>
  <c r="J10" i="7" s="1"/>
  <c r="G9" i="9"/>
  <c r="J11" i="7" s="1"/>
  <c r="G10" i="9"/>
  <c r="J12" i="7" s="1"/>
  <c r="G11" i="9"/>
  <c r="G12" i="9"/>
  <c r="G13" i="9"/>
  <c r="G14" i="9"/>
  <c r="J16" i="7" s="1"/>
  <c r="G15" i="9"/>
  <c r="G16" i="9"/>
  <c r="J18" i="7" s="1"/>
  <c r="G17" i="9"/>
  <c r="G18" i="9"/>
  <c r="G19" i="9"/>
  <c r="J21" i="7" s="1"/>
  <c r="G20" i="9"/>
  <c r="J22" i="7" s="1"/>
  <c r="G21" i="9"/>
  <c r="J23" i="7" s="1"/>
  <c r="G22" i="9"/>
  <c r="G23" i="9"/>
  <c r="G24" i="9"/>
  <c r="G25" i="9"/>
  <c r="G26" i="9"/>
  <c r="G27" i="9"/>
  <c r="G28" i="9"/>
  <c r="G29" i="9"/>
  <c r="G30" i="9"/>
  <c r="J32" i="7" s="1"/>
  <c r="G31" i="9"/>
  <c r="G32" i="9"/>
  <c r="G33" i="9"/>
  <c r="J35" i="7" s="1"/>
  <c r="G34" i="9"/>
  <c r="G35" i="9"/>
  <c r="G36" i="9"/>
  <c r="J38" i="7" s="1"/>
  <c r="G37" i="9"/>
  <c r="G38" i="9"/>
  <c r="J40" i="7" s="1"/>
  <c r="G39" i="9"/>
  <c r="J41" i="7" s="1"/>
  <c r="G40" i="9"/>
  <c r="G41" i="9"/>
  <c r="G42" i="9"/>
  <c r="G43" i="9"/>
  <c r="G44" i="9"/>
  <c r="J46" i="7" s="1"/>
  <c r="G45" i="9"/>
  <c r="J47" i="7" s="1"/>
  <c r="G46" i="9"/>
  <c r="G47" i="9"/>
  <c r="G48" i="9"/>
  <c r="G49" i="9"/>
  <c r="J51" i="7" s="1"/>
  <c r="J53" i="7" l="1"/>
  <c r="G50" i="9"/>
  <c r="Q50" i="3"/>
  <c r="Q39" i="3"/>
  <c r="D40" i="7" s="1"/>
  <c r="Q31" i="3"/>
  <c r="D32" i="7" s="1"/>
  <c r="Q22" i="3"/>
  <c r="D23" i="7" s="1"/>
  <c r="Q21" i="3"/>
  <c r="Q17" i="3"/>
  <c r="D18" i="7" s="1"/>
  <c r="M53" i="3" l="1"/>
  <c r="B53" i="3" l="1"/>
  <c r="C53" i="3"/>
  <c r="D53" i="3"/>
  <c r="E53" i="3"/>
  <c r="F53" i="3"/>
  <c r="G53" i="3"/>
  <c r="H53" i="3"/>
  <c r="I53" i="3"/>
  <c r="J53" i="3"/>
  <c r="K53" i="3"/>
  <c r="L53" i="3"/>
  <c r="CG3" i="5" l="1"/>
  <c r="F6" i="7" s="1"/>
  <c r="CG4" i="5"/>
  <c r="F7" i="7" s="1"/>
  <c r="CG5" i="5"/>
  <c r="F8" i="7" s="1"/>
  <c r="CG6" i="5"/>
  <c r="F9" i="7" s="1"/>
  <c r="CG7" i="5"/>
  <c r="F10" i="7" s="1"/>
  <c r="CG8" i="5"/>
  <c r="F11" i="7" s="1"/>
  <c r="CG9" i="5"/>
  <c r="F12" i="7" s="1"/>
  <c r="CG10" i="5"/>
  <c r="F13" i="7" s="1"/>
  <c r="CG11" i="5"/>
  <c r="F14" i="7" s="1"/>
  <c r="CG12" i="5"/>
  <c r="F15" i="7" s="1"/>
  <c r="CG13" i="5"/>
  <c r="F16" i="7" s="1"/>
  <c r="CG14" i="5"/>
  <c r="F17" i="7" s="1"/>
  <c r="CG15" i="5"/>
  <c r="F18" i="7" s="1"/>
  <c r="CG16" i="5"/>
  <c r="F19" i="7" s="1"/>
  <c r="CG17" i="5"/>
  <c r="F20" i="7" s="1"/>
  <c r="CG18" i="5"/>
  <c r="F21" i="7" s="1"/>
  <c r="CG19" i="5"/>
  <c r="F22" i="7" s="1"/>
  <c r="CG20" i="5"/>
  <c r="F23" i="7" s="1"/>
  <c r="CG21" i="5"/>
  <c r="F24" i="7" s="1"/>
  <c r="CG22" i="5"/>
  <c r="F25" i="7" s="1"/>
  <c r="CG23" i="5"/>
  <c r="F26" i="7" s="1"/>
  <c r="CG24" i="5"/>
  <c r="F27" i="7" s="1"/>
  <c r="CG25" i="5"/>
  <c r="F28" i="7" s="1"/>
  <c r="CG26" i="5"/>
  <c r="F29" i="7" s="1"/>
  <c r="CG27" i="5"/>
  <c r="F30" i="7" s="1"/>
  <c r="CG28" i="5"/>
  <c r="F31" i="7" s="1"/>
  <c r="CG29" i="5"/>
  <c r="F32" i="7" s="1"/>
  <c r="CG30" i="5"/>
  <c r="F33" i="7" s="1"/>
  <c r="CG31" i="5"/>
  <c r="F34" i="7" s="1"/>
  <c r="CG32" i="5"/>
  <c r="F35" i="7" s="1"/>
  <c r="CG33" i="5"/>
  <c r="F36" i="7" s="1"/>
  <c r="CG34" i="5"/>
  <c r="F37" i="7" s="1"/>
  <c r="CG35" i="5"/>
  <c r="F38" i="7" s="1"/>
  <c r="CG36" i="5"/>
  <c r="F39" i="7" s="1"/>
  <c r="CG37" i="5"/>
  <c r="F40" i="7" s="1"/>
  <c r="CG38" i="5"/>
  <c r="F41" i="7" s="1"/>
  <c r="CG39" i="5"/>
  <c r="F42" i="7" s="1"/>
  <c r="CG40" i="5"/>
  <c r="F43" i="7" s="1"/>
  <c r="CG41" i="5"/>
  <c r="F44" i="7" s="1"/>
  <c r="CG42" i="5"/>
  <c r="F45" i="7" s="1"/>
  <c r="CG43" i="5"/>
  <c r="F46" i="7" s="1"/>
  <c r="CG44" i="5"/>
  <c r="F47" i="7" s="1"/>
  <c r="CG45" i="5"/>
  <c r="F48" i="7" s="1"/>
  <c r="CG46" i="5"/>
  <c r="F49" i="7" s="1"/>
  <c r="CG47" i="5"/>
  <c r="F50" i="7" s="1"/>
  <c r="CG48" i="5"/>
  <c r="F51" i="7" s="1"/>
  <c r="CG2" i="5"/>
  <c r="F5" i="7" s="1"/>
  <c r="F53" i="7" l="1"/>
  <c r="F52" i="7"/>
  <c r="N53" i="3"/>
  <c r="Q5" i="3" l="1"/>
  <c r="Q6" i="3"/>
  <c r="D7" i="7" s="1"/>
  <c r="Q7" i="3"/>
  <c r="Q8" i="3"/>
  <c r="Q9" i="3"/>
  <c r="Q10" i="3"/>
  <c r="Q11" i="3"/>
  <c r="D12" i="7" s="1"/>
  <c r="Q12" i="3"/>
  <c r="Q13" i="3"/>
  <c r="D14" i="7" s="1"/>
  <c r="Q14" i="3"/>
  <c r="Q15" i="3"/>
  <c r="D16" i="7" s="1"/>
  <c r="Q16" i="3"/>
  <c r="D17" i="7" s="1"/>
  <c r="Q18" i="3"/>
  <c r="D19" i="7" s="1"/>
  <c r="Q19" i="3"/>
  <c r="Q20" i="3"/>
  <c r="D21" i="7" s="1"/>
  <c r="Q23" i="3"/>
  <c r="Q24" i="3"/>
  <c r="D25" i="7" s="1"/>
  <c r="Q25" i="3"/>
  <c r="Q26" i="3"/>
  <c r="Q27" i="3"/>
  <c r="D28" i="7" s="1"/>
  <c r="Q28" i="3"/>
  <c r="Q29" i="3"/>
  <c r="D30" i="7" s="1"/>
  <c r="Q30" i="3"/>
  <c r="D31" i="7" s="1"/>
  <c r="Q32" i="3"/>
  <c r="Q33" i="3"/>
  <c r="Q34" i="3"/>
  <c r="Q35" i="3"/>
  <c r="Q36" i="3"/>
  <c r="D37" i="7" s="1"/>
  <c r="Q37" i="3"/>
  <c r="Q38" i="3"/>
  <c r="D39" i="7" s="1"/>
  <c r="Q40" i="3"/>
  <c r="D41" i="7" s="1"/>
  <c r="Q41" i="3"/>
  <c r="D42" i="7" s="1"/>
  <c r="Q42" i="3"/>
  <c r="Q43" i="3"/>
  <c r="D44" i="7" s="1"/>
  <c r="Q44" i="3"/>
  <c r="D45" i="7" s="1"/>
  <c r="Q45" i="3"/>
  <c r="D46" i="7" s="1"/>
  <c r="Q46" i="3"/>
  <c r="Q47" i="3"/>
  <c r="Q48" i="3"/>
  <c r="Q49" i="3"/>
  <c r="D50" i="7" s="1"/>
  <c r="Q4" i="3"/>
  <c r="D5" i="7" s="1"/>
  <c r="X2" i="4"/>
  <c r="P5" i="1"/>
  <c r="B6" i="7" s="1"/>
  <c r="P6" i="1"/>
  <c r="B7" i="7" s="1"/>
  <c r="P7" i="1"/>
  <c r="B8" i="7" s="1"/>
  <c r="P8" i="1"/>
  <c r="B9" i="7" s="1"/>
  <c r="P9" i="1"/>
  <c r="P10" i="1"/>
  <c r="P11" i="1"/>
  <c r="B12" i="7" s="1"/>
  <c r="P12" i="1"/>
  <c r="B13" i="7" s="1"/>
  <c r="P13" i="1"/>
  <c r="B14" i="7" s="1"/>
  <c r="P14" i="1"/>
  <c r="P15" i="1"/>
  <c r="B16" i="7" s="1"/>
  <c r="P16" i="1"/>
  <c r="B17" i="7" s="1"/>
  <c r="P17" i="1"/>
  <c r="B18" i="7" s="1"/>
  <c r="P18" i="1"/>
  <c r="B19" i="7" s="1"/>
  <c r="P19" i="1"/>
  <c r="P20" i="1"/>
  <c r="B21" i="7" s="1"/>
  <c r="P21" i="1"/>
  <c r="B22" i="7" s="1"/>
  <c r="P22" i="1"/>
  <c r="B23" i="7" s="1"/>
  <c r="P23" i="1"/>
  <c r="P24" i="1"/>
  <c r="B25" i="7" s="1"/>
  <c r="P25" i="1"/>
  <c r="B26" i="7" s="1"/>
  <c r="P26" i="1"/>
  <c r="B27" i="7" s="1"/>
  <c r="P27" i="1"/>
  <c r="B28" i="7" s="1"/>
  <c r="P28" i="1"/>
  <c r="P29" i="1"/>
  <c r="B30" i="7" s="1"/>
  <c r="P30" i="1"/>
  <c r="B31" i="7" s="1"/>
  <c r="P31" i="1"/>
  <c r="B32" i="7" s="1"/>
  <c r="P32" i="1"/>
  <c r="B33" i="7" s="1"/>
  <c r="P33" i="1"/>
  <c r="B34" i="7" s="1"/>
  <c r="P34" i="1"/>
  <c r="B35" i="7" s="1"/>
  <c r="P35" i="1"/>
  <c r="B36" i="7" s="1"/>
  <c r="P36" i="1"/>
  <c r="B37" i="7" s="1"/>
  <c r="P37" i="1"/>
  <c r="B38" i="7" s="1"/>
  <c r="P38" i="1"/>
  <c r="B39" i="7" s="1"/>
  <c r="P39" i="1"/>
  <c r="B40" i="7" s="1"/>
  <c r="P40" i="1"/>
  <c r="B41" i="7" s="1"/>
  <c r="P41" i="1"/>
  <c r="P42" i="1"/>
  <c r="B43" i="7" s="1"/>
  <c r="P43" i="1"/>
  <c r="B44" i="7" s="1"/>
  <c r="P44" i="1"/>
  <c r="B45" i="7" s="1"/>
  <c r="P45" i="1"/>
  <c r="B46" i="7" s="1"/>
  <c r="P46" i="1"/>
  <c r="B47" i="7" s="1"/>
  <c r="P47" i="1"/>
  <c r="B48" i="7" s="1"/>
  <c r="P48" i="1"/>
  <c r="B49" i="7" s="1"/>
  <c r="P49" i="1"/>
  <c r="B50" i="7" s="1"/>
  <c r="P50" i="1"/>
  <c r="B51" i="7" s="1"/>
  <c r="P4" i="1"/>
  <c r="D53" i="7" l="1"/>
  <c r="D52" i="7"/>
  <c r="B5" i="7"/>
  <c r="B53" i="7" s="1"/>
  <c r="B52" i="7"/>
  <c r="Q53" i="3"/>
  <c r="Q54" i="3"/>
  <c r="I51" i="7"/>
  <c r="I47" i="7"/>
  <c r="I43" i="7"/>
  <c r="I39" i="7"/>
  <c r="H35" i="7"/>
  <c r="H31" i="7"/>
  <c r="H26" i="7"/>
  <c r="H22" i="7"/>
  <c r="H18" i="7"/>
  <c r="H14" i="7"/>
  <c r="H10" i="7"/>
  <c r="H6" i="7"/>
  <c r="G5" i="7"/>
  <c r="H5" i="7"/>
  <c r="G6" i="7"/>
  <c r="G7" i="7"/>
  <c r="H7" i="7"/>
  <c r="I7" i="7"/>
  <c r="G8" i="7"/>
  <c r="H8" i="7"/>
  <c r="I8" i="7"/>
  <c r="G9" i="7"/>
  <c r="H9" i="7"/>
  <c r="I9" i="7"/>
  <c r="G11" i="7"/>
  <c r="H11" i="7"/>
  <c r="I11" i="7"/>
  <c r="G12" i="7"/>
  <c r="H12" i="7"/>
  <c r="I12" i="7"/>
  <c r="G13" i="7"/>
  <c r="H13" i="7"/>
  <c r="I13" i="7"/>
  <c r="G14" i="7"/>
  <c r="G15" i="7"/>
  <c r="H15" i="7"/>
  <c r="I15" i="7"/>
  <c r="G16" i="7"/>
  <c r="H16" i="7"/>
  <c r="I16" i="7"/>
  <c r="G17" i="7"/>
  <c r="H17" i="7"/>
  <c r="I17" i="7"/>
  <c r="G18" i="7"/>
  <c r="G19" i="7"/>
  <c r="H19" i="7"/>
  <c r="I19" i="7"/>
  <c r="H20" i="7"/>
  <c r="I20" i="7"/>
  <c r="G21" i="7"/>
  <c r="H21" i="7"/>
  <c r="I21" i="7"/>
  <c r="G22" i="7"/>
  <c r="G23" i="7"/>
  <c r="H23" i="7"/>
  <c r="I23" i="7"/>
  <c r="G24" i="7"/>
  <c r="H24" i="7"/>
  <c r="I24" i="7"/>
  <c r="G25" i="7"/>
  <c r="H25" i="7"/>
  <c r="I25" i="7"/>
  <c r="G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G32" i="7"/>
  <c r="H32" i="7"/>
  <c r="I32" i="7"/>
  <c r="G33" i="7"/>
  <c r="H33" i="7"/>
  <c r="I33" i="7"/>
  <c r="G34" i="7"/>
  <c r="H34" i="7"/>
  <c r="I34" i="7"/>
  <c r="G35" i="7"/>
  <c r="H36" i="7"/>
  <c r="I36" i="7"/>
  <c r="G37" i="7"/>
  <c r="H37" i="7"/>
  <c r="I37" i="7"/>
  <c r="G38" i="7"/>
  <c r="H38" i="7"/>
  <c r="I38" i="7"/>
  <c r="G39" i="7"/>
  <c r="H39" i="7"/>
  <c r="H40" i="7"/>
  <c r="I40" i="7"/>
  <c r="G41" i="7"/>
  <c r="H41" i="7"/>
  <c r="I41" i="7"/>
  <c r="G42" i="7"/>
  <c r="H42" i="7"/>
  <c r="I42" i="7"/>
  <c r="G43" i="7"/>
  <c r="H43" i="7"/>
  <c r="G44" i="7"/>
  <c r="H44" i="7"/>
  <c r="I44" i="7"/>
  <c r="G45" i="7"/>
  <c r="H45" i="7"/>
  <c r="I45" i="7"/>
  <c r="G46" i="7"/>
  <c r="H46" i="7"/>
  <c r="I46" i="7"/>
  <c r="G47" i="7"/>
  <c r="H47" i="7"/>
  <c r="G48" i="7"/>
  <c r="H48" i="7"/>
  <c r="I48" i="7"/>
  <c r="G49" i="7"/>
  <c r="H49" i="7"/>
  <c r="I49" i="7"/>
  <c r="G50" i="7"/>
  <c r="H50" i="7"/>
  <c r="I50" i="7"/>
  <c r="G51" i="7"/>
  <c r="I5" i="7" l="1"/>
  <c r="I26" i="7"/>
  <c r="I22" i="7"/>
  <c r="I18" i="7"/>
  <c r="I14" i="7"/>
  <c r="I10" i="7"/>
  <c r="I6" i="7"/>
  <c r="H51" i="7"/>
  <c r="H53" i="7" s="1"/>
  <c r="I35" i="7"/>
  <c r="I31" i="7"/>
  <c r="I53" i="7" l="1"/>
  <c r="I52" i="7"/>
  <c r="P52" i="1"/>
  <c r="P53" i="1" s="1"/>
  <c r="P56" i="1" s="1"/>
  <c r="X40" i="4"/>
  <c r="X3" i="4" l="1"/>
  <c r="X4" i="4"/>
  <c r="X5" i="4"/>
  <c r="X6" i="4"/>
  <c r="X7" i="4"/>
  <c r="E10" i="7" s="1"/>
  <c r="X8" i="4"/>
  <c r="X9" i="4"/>
  <c r="X10" i="4"/>
  <c r="X11" i="4"/>
  <c r="X12" i="4"/>
  <c r="X13" i="4"/>
  <c r="X14" i="4"/>
  <c r="X15" i="4"/>
  <c r="X16" i="4"/>
  <c r="X17" i="4"/>
  <c r="E20" i="7" s="1"/>
  <c r="G20" i="7" s="1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E36" i="7" s="1"/>
  <c r="G36" i="7" s="1"/>
  <c r="X34" i="4"/>
  <c r="X35" i="4"/>
  <c r="X36" i="4"/>
  <c r="X37" i="4"/>
  <c r="E40" i="7" s="1"/>
  <c r="G40" i="7" s="1"/>
  <c r="X38" i="4"/>
  <c r="X39" i="4"/>
  <c r="X41" i="4"/>
  <c r="X42" i="4"/>
  <c r="X43" i="4"/>
  <c r="X44" i="4"/>
  <c r="X45" i="4"/>
  <c r="X46" i="4"/>
  <c r="X47" i="4"/>
  <c r="X48" i="4"/>
  <c r="E53" i="7" l="1"/>
  <c r="E52" i="7"/>
  <c r="G10" i="7"/>
  <c r="G53" i="7" s="1"/>
  <c r="R49" i="5"/>
  <c r="Q49" i="5"/>
  <c r="B54" i="1" l="1"/>
  <c r="P53" i="3"/>
  <c r="O53" i="3"/>
  <c r="Q55" i="3" l="1"/>
  <c r="CG49" i="5"/>
  <c r="CG51" i="5" s="1"/>
  <c r="CG50" i="5" l="1"/>
  <c r="X49" i="4"/>
  <c r="X50" i="4" s="1"/>
  <c r="X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26469E29-2321-42A4-9939-CF503AD8703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öeldi ära</t>
        </r>
      </text>
    </comment>
    <comment ref="F3" authorId="0" shapeId="0" xr:uid="{68184378-9618-4F43-8723-F916379A47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ära öeldud</t>
        </r>
      </text>
    </comment>
    <comment ref="G3" authorId="0" shapeId="0" xr:uid="{C3EDA7DC-F915-4358-8F27-291DFBCAAD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Karulaugus 1 väljak ära öeldud (koolivaheaeg)</t>
        </r>
      </text>
    </comment>
    <comment ref="H3" authorId="0" shapeId="0" xr:uid="{AFB1A470-EC36-4113-A069-E3946F62C8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väljak öeldi ära Karulaugus
1 väljak Tondil kasutatud üksikmänguks (Reet ja Marina)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tc={54AAC0AC-367E-4D25-BD55-FD97DB6DF6F7}</author>
    <author>tc={25F535AC-C21F-4477-9A48-E4016C124B18}</author>
    <author>tc={0439A4AA-35BE-48CC-BF54-7ABD44F1F8B0}</author>
    <author>tc={F0AB11F2-B790-4352-914B-A24CB71DF985}</author>
    <author>tc={A492D798-7579-4BF3-BB05-836C9DB94FEE}</author>
    <author>tc={C476113B-DC4B-423F-B57D-5013BC5AA9E4}</author>
    <author>tc={8174ED30-117B-407E-9F39-14BD437E0F07}</author>
    <author>tc={C58725BE-2D08-4521-A920-E9DAB873414C}</author>
    <author>tc={4D5AFB91-94CB-4DAB-87B7-1BA19B5030E3}</author>
    <author>tc={5A515AEE-4BA5-4B6C-9FF4-1A195D3E8EFE}</author>
    <author>tc={C37DB16E-5611-4CAF-95B3-D84EAC35F249}</author>
    <author>tc={E4224289-7F80-4F8D-BF11-C5D793051DDE}</author>
    <author>tc={D7D4144D-DC74-4666-86F7-320F2941D7DA}</author>
    <author>tc={C6E88730-519D-4B36-AA70-3C28FCAD032B}</author>
    <author>tc={71A70CF3-9D77-4D13-B7A0-A2ABB5A55139}</author>
    <author>tc={5810C12E-81DD-4566-AE58-CF64013E0D61}</author>
    <author>tc={69B0F623-5B72-4D4F-9B23-3543EE962DDA}</author>
    <author>tc={C08990DA-1763-4E36-8D44-ACB38C7FF72C}</author>
    <author>tc={7244E098-50E2-4B6D-970D-A1222B8F39AA}</author>
  </authors>
  <commentList>
    <comment ref="B6" authorId="0" shapeId="0" xr:uid="{7F67E80D-2563-4578-BC89-7CA50D50F3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Rannatennis</t>
        </r>
      </text>
    </comment>
    <comment ref="F7" authorId="1" shapeId="0" xr:uid="{54AAC0AC-367E-4D25-BD55-FD97DB6DF6F7}">
      <text>
        <t>[Threaded comment]
Your version of Excel allows you to read this threaded comment; however, any edits to it will get removed if the file is opened in a newer version of Excel. Learn more: https://go.microsoft.com/fwlink/?linkid=870924
Comment:
    strateegia</t>
      </text>
    </comment>
    <comment ref="B8" authorId="2" shapeId="0" xr:uid="{25F535AC-C21F-4477-9A48-E4016C124B18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  <comment ref="B9" authorId="3" shapeId="0" xr:uid="{0439A4AA-35BE-48CC-BF54-7ABD44F1F8B0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  <comment ref="B10" authorId="4" shapeId="0" xr:uid="{F0AB11F2-B790-4352-914B-A24CB71DF985}">
      <text>
        <t>[Threaded comment]
Your version of Excel allows you to read this threaded comment; however, any edits to it will get removed if the file is opened in a newer version of Excel. Learn more: https://go.microsoft.com/fwlink/?linkid=870924
Comment:
    Sõbrapäev</t>
      </text>
    </comment>
    <comment ref="B14" authorId="5" shapeId="0" xr:uid="{A492D798-7579-4BF3-BB05-836C9DB94FEE}">
      <text>
        <t>[Threaded comment]
Your version of Excel allows you to read this threaded comment; however, any edits to it will get removed if the file is opened in a newer version of Excel. Learn more: https://go.microsoft.com/fwlink/?linkid=870924
Comment:
    Sõbrapäev</t>
      </text>
    </comment>
    <comment ref="F14" authorId="6" shapeId="0" xr:uid="{C476113B-DC4B-423F-B57D-5013BC5AA9E4}">
      <text>
        <t>[Threaded comment]
Your version of Excel allows you to read this threaded comment; however, any edits to it will get removed if the file is opened in a newer version of Excel. Learn more: https://go.microsoft.com/fwlink/?linkid=870924
Comment:
    Jõulup</t>
      </text>
    </comment>
    <comment ref="F19" authorId="7" shapeId="0" xr:uid="{8174ED30-117B-407E-9F39-14BD437E0F07}">
      <text>
        <t>[Threaded comment]
Your version of Excel allows you to read this threaded comment; however, any edits to it will get removed if the file is opened in a newer version of Excel. Learn more: https://go.microsoft.com/fwlink/?linkid=870924
Comment:
    Kino</t>
      </text>
    </comment>
    <comment ref="B20" authorId="8" shapeId="0" xr:uid="{C58725BE-2D08-4521-A920-E9DAB873414C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</t>
      </text>
    </comment>
    <comment ref="B21" authorId="9" shapeId="0" xr:uid="{4D5AFB91-94CB-4DAB-87B7-1BA19B5030E3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Kadrit, Üksik</t>
      </text>
    </comment>
    <comment ref="F21" authorId="10" shapeId="0" xr:uid="{5A515AEE-4BA5-4B6C-9FF4-1A195D3E8EFE}">
      <text>
        <t>[Threaded comment]
Your version of Excel allows you to read this threaded comment; however, any edits to it will get removed if the file is opened in a newer version of Excel. Learn more: https://go.microsoft.com/fwlink/?linkid=870924
Comment:
    joik</t>
      </text>
    </comment>
    <comment ref="B23" authorId="11" shapeId="0" xr:uid="{C37DB16E-5611-4CAF-95B3-D84EAC35F249}">
      <text>
        <t>[Threaded comment]
Your version of Excel allows you to read this threaded comment; however, any edits to it will get removed if the file is opened in a newer version of Excel. Learn more: https://go.microsoft.com/fwlink/?linkid=870924
Comment:
    rannatennis</t>
      </text>
    </comment>
    <comment ref="F30" authorId="12" shapeId="0" xr:uid="{E4224289-7F80-4F8D-BF11-C5D793051DDE}">
      <text>
        <t>[Threaded comment]
Your version of Excel allows you to read this threaded comment; however, any edits to it will get removed if the file is opened in a newer version of Excel. Learn more: https://go.microsoft.com/fwlink/?linkid=870924
Comment:
    Fed</t>
      </text>
    </comment>
    <comment ref="B33" authorId="13" shapeId="0" xr:uid="{D7D4144D-DC74-4666-86F7-320F2941D7DA}">
      <text>
        <t>[Threaded comment]
Your version of Excel allows you to read this threaded comment; however, any edits to it will get removed if the file is opened in a newer version of Excel. Learn more: https://go.microsoft.com/fwlink/?linkid=870924
Comment:
    Rannat</t>
      </text>
    </comment>
    <comment ref="F33" authorId="14" shapeId="0" xr:uid="{C6E88730-519D-4B36-AA70-3C28FCAD032B}">
      <text>
        <t>[Threaded comment]
Your version of Excel allows you to read this threaded comment; however, any edits to it will get removed if the file is opened in a newer version of Excel. Learn more: https://go.microsoft.com/fwlink/?linkid=870924
Comment:
    Jõulup</t>
      </text>
    </comment>
    <comment ref="B38" authorId="15" shapeId="0" xr:uid="{71A70CF3-9D77-4D13-B7A0-A2ABB5A55139}">
      <text>
        <t>[Threaded comment]
Your version of Excel allows you to read this threaded comment; however, any edits to it will get removed if the file is opened in a newer version of Excel. Learn more: https://go.microsoft.com/fwlink/?linkid=870924
Comment:
    Üksik</t>
      </text>
    </comment>
    <comment ref="B39" authorId="16" shapeId="0" xr:uid="{5810C12E-81DD-4566-AE58-CF64013E0D61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</t>
      </text>
    </comment>
    <comment ref="F39" authorId="17" shapeId="0" xr:uid="{69B0F623-5B72-4D4F-9B23-3543EE962DDA}">
      <text>
        <t>[Threaded comment]
Your version of Excel allows you to read this threaded comment; however, any edits to it will get removed if the file is opened in a newer version of Excel. Learn more: https://go.microsoft.com/fwlink/?linkid=870924
Comment:
    detox, trühlid</t>
      </text>
    </comment>
    <comment ref="F44" authorId="18" shapeId="0" xr:uid="{C08990DA-1763-4E36-8D44-ACB38C7FF72C}">
      <text>
        <t>[Threaded comment]
Your version of Excel allows you to read this threaded comment; however, any edits to it will get removed if the file is opened in a newer version of Excel. Learn more: https://go.microsoft.com/fwlink/?linkid=870924
Comment:
    strateegia</t>
      </text>
    </comment>
    <comment ref="B49" authorId="19" shapeId="0" xr:uid="{7244E098-50E2-4B6D-970D-A1222B8F39AA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</commentList>
</comments>
</file>

<file path=xl/sharedStrings.xml><?xml version="1.0" encoding="utf-8"?>
<sst xmlns="http://schemas.openxmlformats.org/spreadsheetml/2006/main" count="514" uniqueCount="211">
  <si>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</si>
  <si>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</si>
  <si>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</si>
  <si>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</si>
  <si>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</si>
  <si>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</si>
  <si>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</si>
  <si>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</si>
  <si>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</si>
  <si>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</si>
  <si>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</si>
  <si>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</si>
  <si>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</si>
  <si>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</si>
  <si>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</si>
  <si>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</si>
  <si>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</si>
  <si>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</si>
  <si>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</si>
  <si>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</si>
  <si>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</si>
  <si>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</si>
  <si>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</si>
  <si>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</si>
  <si>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</si>
  <si>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</si>
  <si>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</si>
  <si>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</si>
  <si>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</si>
  <si>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</si>
  <si>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</si>
  <si>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</si>
  <si>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</si>
  <si>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</si>
  <si>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</si>
  <si>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</si>
  <si>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</si>
  <si>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</si>
  <si>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</si>
  <si>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</si>
  <si>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</si>
  <si>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</si>
  <si>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liikme kohta</t>
  </si>
  <si>
    <t>clubmaster</t>
  </si>
  <si>
    <t>MatchPlay</t>
  </si>
  <si>
    <t>Suveturniir Pärnus</t>
  </si>
  <si>
    <t>osalejaid kokku</t>
  </si>
  <si>
    <t>mänge kokku</t>
  </si>
  <si>
    <t>1.4 liikme kohta</t>
  </si>
  <si>
    <t>Turniirid</t>
  </si>
  <si>
    <t>Klubitennis</t>
  </si>
  <si>
    <t>Klubiüritus</t>
  </si>
  <si>
    <t>3 klubiüritust (sh klubitennis) + 2 turniiri + 1x 2 a jooksul klubiürituse/turniiri korraldamine</t>
  </si>
  <si>
    <t>Aastas min 2</t>
  </si>
  <si>
    <t>Väljakutsed</t>
  </si>
  <si>
    <t>Aastas min 3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</si>
  <si>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</si>
  <si>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</si>
  <si>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</si>
  <si>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</si>
  <si>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</si>
  <si>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</si>
  <si>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</si>
  <si>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Piret Viskus</t>
  </si>
  <si>
    <t>Kairi Hermlin</t>
  </si>
  <si>
    <t>Maire Roose</t>
  </si>
  <si>
    <t>Maris-Jane Jõekalda</t>
  </si>
  <si>
    <t>Maris-Jane  Jõekalda</t>
  </si>
  <si>
    <t>2017/2018 hooaeg</t>
  </si>
  <si>
    <t>Asmik Tsaturjan</t>
  </si>
  <si>
    <t>0,6 liikme kohta</t>
  </si>
  <si>
    <t>kokku 562</t>
  </si>
  <si>
    <t>mänge kokku 140,5</t>
  </si>
  <si>
    <t>12,77 liikme kohta</t>
  </si>
  <si>
    <t>Kadriturniir Rakveres</t>
  </si>
  <si>
    <t>Üksikmängu turniir Karulaugus</t>
  </si>
  <si>
    <t>Palmid ja Päkapikud Tondirabas</t>
  </si>
  <si>
    <t>Rannatennis Teras Beachil</t>
  </si>
  <si>
    <t>Suvehooaja avaturniir</t>
  </si>
  <si>
    <t>Laager Käärikul</t>
  </si>
  <si>
    <t>CM</t>
  </si>
  <si>
    <t>Kairi H, Kaire, Marina, Heidy</t>
  </si>
  <si>
    <t>Maire R, Kadri Ä</t>
  </si>
  <si>
    <t>Toetaja</t>
  </si>
  <si>
    <t>Korraldaja</t>
  </si>
  <si>
    <t>Kairit Kasepuu</t>
  </si>
  <si>
    <t>Julia Tuul-Kukk</t>
  </si>
  <si>
    <t>2018/2019 klubiürituse või turniiri korraldamine</t>
  </si>
  <si>
    <t>Klubitennise korraldamine (CM) 1 kuu on 1kord</t>
  </si>
  <si>
    <t>Aili, Lee, Triin L, Triin M, Tiina M</t>
  </si>
  <si>
    <t>Tiina M</t>
  </si>
  <si>
    <t>Mari S</t>
  </si>
  <si>
    <t>Mari S, Marina</t>
  </si>
  <si>
    <t>Triin L, Maire R</t>
  </si>
  <si>
    <t>Tallink</t>
  </si>
  <si>
    <t>Kaire, Kairi, Triin M, Karin L, Anneli A</t>
  </si>
  <si>
    <t>Karin W, Anneli R, Riina R, Marika K, Jaanika</t>
  </si>
  <si>
    <t>Desiree Beauty, Maxime Trijol</t>
  </si>
  <si>
    <t>Müüjad: Annelen OÜ, Butiik Cherie, Donna Nordica</t>
  </si>
  <si>
    <t>1x2a jooksul</t>
  </si>
  <si>
    <t>Kohustuslik aktiivsus:</t>
  </si>
  <si>
    <t>Triin M, Reet H</t>
  </si>
  <si>
    <t>kaasliige</t>
  </si>
  <si>
    <t>Masters üksik*</t>
  </si>
  <si>
    <t>Masters paaris*</t>
  </si>
  <si>
    <t>Iganaise paarismäng*</t>
  </si>
  <si>
    <t>Mari S, Julia, Jaanika</t>
  </si>
  <si>
    <t>liiget osales keskmiselt üritusel (koos kaasliikmetega/ilma)</t>
  </si>
  <si>
    <t>korda osales liige keskmiselt üritusel</t>
  </si>
  <si>
    <t>liiget osales keskmiselt turniiril</t>
  </si>
  <si>
    <t>* ei lähe arvesse aktiivsusarvestuses</t>
  </si>
  <si>
    <t xml:space="preserve">korda osales iga liige keskmiselt turniiril </t>
  </si>
  <si>
    <t>kokku 28, mänge 14</t>
  </si>
  <si>
    <t>kokku 67, mänge 33.5</t>
  </si>
  <si>
    <t>2017/2018 hooaeg?</t>
  </si>
  <si>
    <t>2017-2018 hooaeg?</t>
  </si>
  <si>
    <t>Aili, Triin M, Marina</t>
  </si>
  <si>
    <t>Heleken, Kristel K, Marina, juhatus</t>
  </si>
  <si>
    <t>korraldas eelmisel hooajal</t>
  </si>
  <si>
    <t>KLUBIÜRITUSED 2019/2020</t>
  </si>
  <si>
    <t>Joik õhtu 04.11.19</t>
  </si>
  <si>
    <t>KLUBITENNIS 2019-20</t>
  </si>
  <si>
    <t>september</t>
  </si>
  <si>
    <t>oktoober</t>
  </si>
  <si>
    <t>november</t>
  </si>
  <si>
    <t>detsember</t>
  </si>
  <si>
    <t>veebruar</t>
  </si>
  <si>
    <t>märts</t>
  </si>
  <si>
    <t>aprill</t>
  </si>
  <si>
    <t>mai</t>
  </si>
  <si>
    <t>18.09.2019-28.05.2020</t>
  </si>
  <si>
    <t>38. ndl</t>
  </si>
  <si>
    <t>39. ndl</t>
  </si>
  <si>
    <t>40. ndl</t>
  </si>
  <si>
    <t>41. ndl</t>
  </si>
  <si>
    <t>42. ndl</t>
  </si>
  <si>
    <t>43. ndl</t>
  </si>
  <si>
    <t>44. ndl</t>
  </si>
  <si>
    <t>45. ndl</t>
  </si>
  <si>
    <t>46. ndl</t>
  </si>
  <si>
    <t>47. ndl</t>
  </si>
  <si>
    <t>48. ndl</t>
  </si>
  <si>
    <t>49. ndl</t>
  </si>
  <si>
    <t>50. ndl</t>
  </si>
  <si>
    <t>51. ndl</t>
  </si>
  <si>
    <t>2. ndl</t>
  </si>
  <si>
    <t>3. ndl</t>
  </si>
  <si>
    <t>4. ndl</t>
  </si>
  <si>
    <t>5. ndl</t>
  </si>
  <si>
    <t>6. ndl</t>
  </si>
  <si>
    <t>7. ndl</t>
  </si>
  <si>
    <t>8. ndl</t>
  </si>
  <si>
    <t>9. ndl</t>
  </si>
  <si>
    <t>10. ndl</t>
  </si>
  <si>
    <t>11. ndl</t>
  </si>
  <si>
    <t>12. ndl</t>
  </si>
  <si>
    <t>13. ndl</t>
  </si>
  <si>
    <t>14. ndl</t>
  </si>
  <si>
    <t>15. ndl</t>
  </si>
  <si>
    <t>16. ndl</t>
  </si>
  <si>
    <t xml:space="preserve">17. ndl </t>
  </si>
  <si>
    <t>18. ndl</t>
  </si>
  <si>
    <t>19. ndl</t>
  </si>
  <si>
    <t>20. ndl</t>
  </si>
  <si>
    <t>21. ndl</t>
  </si>
  <si>
    <t>22. ndl</t>
  </si>
  <si>
    <t>37 nädalat</t>
  </si>
  <si>
    <t>1 väljak ära öeldud:</t>
  </si>
  <si>
    <t>Jaanika - sept-okt</t>
  </si>
  <si>
    <t>Tondil</t>
  </si>
  <si>
    <t>3x</t>
  </si>
  <si>
    <t>Riina V - nov</t>
  </si>
  <si>
    <t>Karulaugus</t>
  </si>
  <si>
    <t>2x</t>
  </si>
  <si>
    <t>Kairi H - dets</t>
  </si>
  <si>
    <t>2 väljakut ära öeldud:</t>
  </si>
  <si>
    <t>Marika K - jaan</t>
  </si>
  <si>
    <t>0x</t>
  </si>
  <si>
    <t>Sirje - veebr</t>
  </si>
  <si>
    <t>Mari S - märts</t>
  </si>
  <si>
    <t>Katrin - aprill</t>
  </si>
  <si>
    <t>TURNIIRID 2019/2020</t>
  </si>
  <si>
    <t>Alates 01.09.19-31.08.20</t>
  </si>
  <si>
    <t>2018-2019</t>
  </si>
  <si>
    <t>Kokku 48, mänge 24</t>
  </si>
  <si>
    <t>1,1 liikme kohta</t>
  </si>
  <si>
    <t>02.09.20189</t>
  </si>
  <si>
    <t>alates 10/09/19-31/08/20</t>
  </si>
  <si>
    <t>2018-2019 hooaeg</t>
  </si>
  <si>
    <t>Kokku 496</t>
  </si>
  <si>
    <t>mänge 124</t>
  </si>
  <si>
    <t>11 liikme kohta</t>
  </si>
  <si>
    <t>10.09.20189</t>
  </si>
  <si>
    <t>Annely, Kairit, Maire</t>
  </si>
  <si>
    <t>FruitExpress, Cafe Lyon</t>
  </si>
  <si>
    <t>14.01.-01.05.20</t>
  </si>
  <si>
    <t>Tennis&amp;Padel Rocca</t>
  </si>
  <si>
    <t>Tennis Fiesta nr 12 Tallinnas</t>
  </si>
  <si>
    <t>11.06.-14.06.2020</t>
  </si>
  <si>
    <t>03.07.-5.07.20</t>
  </si>
  <si>
    <t>Kaasliige</t>
  </si>
  <si>
    <t>seisuga 31.12.2019</t>
  </si>
  <si>
    <t>9.12.2019 Apollo Kino</t>
  </si>
  <si>
    <t>13.12.2019 Jõulupidu</t>
  </si>
  <si>
    <t>02.02.2020 strateegia</t>
  </si>
  <si>
    <t>17.02.2020 detox</t>
  </si>
  <si>
    <t>27.01.2020 trühlid</t>
  </si>
  <si>
    <t xml:space="preserve">Sõbraturniir Karulaugus </t>
  </si>
  <si>
    <t>Naistepäevaturniir Tartus</t>
  </si>
  <si>
    <t>Jaanuar</t>
  </si>
  <si>
    <t>05.02.2020 Fed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</si>
</sst>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F0"/>
      <name val="Helvetica"/>
    </font>
    <font>
      <sz val="11"/>
      <color rgb="FF00B0F0"/>
      <name val="Calibri"/>
      <family val="2"/>
      <charset val="186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charset val="186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666666"/>
      <name val="Helvetica"/>
    </font>
    <font>
      <sz val="9"/>
      <color rgb="FF666666"/>
      <name val="Helvetica"/>
    </font>
    <font>
      <sz val="9"/>
      <color rgb="FF00B0F0"/>
      <name val="Helvetica"/>
    </font>
    <font>
      <b/>
      <sz val="9"/>
      <color rgb="FF00B0F0"/>
      <name val="Helvetica"/>
    </font>
    <font>
      <sz val="9"/>
      <color theme="1"/>
      <name val="Calibri"/>
      <family val="2"/>
      <charset val="186"/>
      <scheme val="minor"/>
    </font>
    <font>
      <b/>
      <sz val="9"/>
      <name val="Helvetica"/>
    </font>
    <font>
      <b/>
      <sz val="11"/>
      <name val="Calibri"/>
      <family val="2"/>
      <scheme val="minor"/>
    </font>
    <font>
      <sz val="9"/>
      <name val="Helvetica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" fillId="0" borderId="0"/>
  </cellStyleXfs>
  <cellXfs count="46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9" xfId="0" applyFont="1" applyFill="1" applyBorder="1"/>
    <xf numFmtId="0" fontId="4" fillId="0" borderId="1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/>
    </xf>
    <xf numFmtId="0" fontId="0" fillId="0" borderId="16" xfId="0" applyFill="1" applyBorder="1"/>
    <xf numFmtId="0" fontId="0" fillId="0" borderId="0" xfId="0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/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0" fillId="0" borderId="18" xfId="0" applyFill="1" applyBorder="1"/>
    <xf numFmtId="0" fontId="0" fillId="5" borderId="0" xfId="0" applyFill="1" applyBorder="1"/>
    <xf numFmtId="0" fontId="7" fillId="0" borderId="0" xfId="0" applyFont="1" applyFill="1" applyBorder="1"/>
    <xf numFmtId="0" fontId="5" fillId="2" borderId="9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7" borderId="0" xfId="0" applyFill="1" applyBorder="1"/>
    <xf numFmtId="0" fontId="5" fillId="2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2" borderId="0" xfId="0" applyFont="1" applyFill="1" applyBorder="1"/>
    <xf numFmtId="0" fontId="4" fillId="2" borderId="10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right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2" borderId="28" xfId="0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14" fontId="4" fillId="0" borderId="30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5" fontId="0" fillId="0" borderId="0" xfId="0" applyNumberFormat="1" applyFill="1"/>
    <xf numFmtId="0" fontId="0" fillId="0" borderId="18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9" xfId="0" applyFill="1" applyBorder="1"/>
    <xf numFmtId="0" fontId="24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/>
    <xf numFmtId="0" fontId="35" fillId="0" borderId="0" xfId="0" applyFont="1"/>
    <xf numFmtId="0" fontId="34" fillId="0" borderId="0" xfId="0" applyFont="1"/>
    <xf numFmtId="0" fontId="36" fillId="2" borderId="12" xfId="0" applyFont="1" applyFill="1" applyBorder="1" applyAlignment="1">
      <alignment horizontal="left"/>
    </xf>
    <xf numFmtId="0" fontId="37" fillId="0" borderId="0" xfId="0" applyFont="1" applyAlignment="1">
      <alignment vertical="center"/>
    </xf>
    <xf numFmtId="0" fontId="36" fillId="2" borderId="13" xfId="0" applyFont="1" applyFill="1" applyBorder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6" fillId="2" borderId="14" xfId="0" applyFont="1" applyFill="1" applyBorder="1" applyAlignment="1">
      <alignment horizontal="left"/>
    </xf>
    <xf numFmtId="0" fontId="35" fillId="0" borderId="0" xfId="0" applyFont="1" applyBorder="1"/>
    <xf numFmtId="0" fontId="37" fillId="0" borderId="0" xfId="0" applyFont="1" applyBorder="1" applyAlignment="1">
      <alignment vertical="center"/>
    </xf>
    <xf numFmtId="0" fontId="36" fillId="2" borderId="31" xfId="0" applyFont="1" applyFill="1" applyBorder="1" applyAlignment="1">
      <alignment horizontal="left"/>
    </xf>
    <xf numFmtId="0" fontId="35" fillId="0" borderId="9" xfId="0" applyFont="1" applyBorder="1"/>
    <xf numFmtId="0" fontId="37" fillId="0" borderId="9" xfId="0" applyFont="1" applyBorder="1" applyAlignment="1">
      <alignment vertical="center"/>
    </xf>
    <xf numFmtId="0" fontId="35" fillId="0" borderId="11" xfId="0" applyFont="1" applyFill="1" applyBorder="1" applyAlignment="1">
      <alignment horizontal="left"/>
    </xf>
    <xf numFmtId="0" fontId="40" fillId="0" borderId="0" xfId="0" applyFont="1" applyAlignment="1">
      <alignment vertical="center" wrapText="1"/>
    </xf>
    <xf numFmtId="47" fontId="38" fillId="0" borderId="0" xfId="0" applyNumberFormat="1" applyFont="1" applyAlignment="1">
      <alignment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2" borderId="32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35" fillId="8" borderId="0" xfId="0" applyFont="1" applyFill="1" applyAlignment="1">
      <alignment horizontal="center"/>
    </xf>
    <xf numFmtId="0" fontId="35" fillId="8" borderId="0" xfId="0" applyFont="1" applyFill="1" applyBorder="1" applyAlignment="1">
      <alignment horizontal="center"/>
    </xf>
    <xf numFmtId="0" fontId="35" fillId="8" borderId="0" xfId="0" quotePrefix="1" applyFont="1" applyFill="1" applyBorder="1" applyAlignment="1">
      <alignment horizontal="center"/>
    </xf>
    <xf numFmtId="0" fontId="35" fillId="8" borderId="0" xfId="0" quotePrefix="1" applyFont="1" applyFill="1" applyAlignment="1">
      <alignment horizontal="center"/>
    </xf>
    <xf numFmtId="0" fontId="35" fillId="8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 readingOrder="1"/>
    </xf>
    <xf numFmtId="14" fontId="18" fillId="0" borderId="9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41" fillId="0" borderId="0" xfId="0" applyNumberFormat="1" applyFont="1" applyBorder="1" applyAlignment="1">
      <alignment horizontal="center"/>
    </xf>
    <xf numFmtId="0" fontId="42" fillId="9" borderId="32" xfId="0" applyFont="1" applyFill="1" applyBorder="1" applyAlignment="1">
      <alignment horizontal="center" wrapText="1"/>
    </xf>
    <xf numFmtId="0" fontId="43" fillId="9" borderId="32" xfId="0" applyFont="1" applyFill="1" applyBorder="1" applyAlignment="1">
      <alignment horizontal="center" wrapText="1"/>
    </xf>
    <xf numFmtId="0" fontId="42" fillId="10" borderId="32" xfId="0" applyFont="1" applyFill="1" applyBorder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5" fillId="10" borderId="9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165" fontId="5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0" fontId="0" fillId="11" borderId="26" xfId="0" applyFill="1" applyBorder="1" applyAlignment="1">
      <alignment horizontal="center"/>
    </xf>
    <xf numFmtId="4" fontId="5" fillId="11" borderId="26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7" xfId="0" applyFill="1" applyBorder="1" applyAlignment="1">
      <alignment horizontal="left"/>
    </xf>
    <xf numFmtId="14" fontId="0" fillId="9" borderId="0" xfId="0" applyNumberFormat="1" applyFont="1" applyFill="1" applyAlignment="1">
      <alignment horizontal="center" textRotation="90"/>
    </xf>
    <xf numFmtId="0" fontId="35" fillId="9" borderId="0" xfId="0" applyFont="1" applyFill="1" applyBorder="1" applyAlignment="1">
      <alignment horizontal="center"/>
    </xf>
    <xf numFmtId="0" fontId="35" fillId="9" borderId="0" xfId="0" applyFont="1" applyFill="1" applyAlignment="1">
      <alignment horizontal="center"/>
    </xf>
    <xf numFmtId="0" fontId="35" fillId="9" borderId="0" xfId="0" quotePrefix="1" applyFont="1" applyFill="1" applyBorder="1" applyAlignment="1">
      <alignment horizontal="center"/>
    </xf>
    <xf numFmtId="0" fontId="35" fillId="9" borderId="0" xfId="0" quotePrefix="1" applyFont="1" applyFill="1" applyAlignment="1">
      <alignment horizontal="center"/>
    </xf>
    <xf numFmtId="0" fontId="35" fillId="9" borderId="9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Fill="1" applyBorder="1"/>
    <xf numFmtId="14" fontId="0" fillId="13" borderId="0" xfId="0" applyNumberFormat="1" applyFont="1" applyFill="1" applyAlignment="1">
      <alignment horizontal="center" textRotation="90"/>
    </xf>
    <xf numFmtId="0" fontId="35" fillId="13" borderId="0" xfId="0" applyFont="1" applyFill="1" applyBorder="1" applyAlignment="1">
      <alignment horizontal="center"/>
    </xf>
    <xf numFmtId="0" fontId="35" fillId="13" borderId="0" xfId="0" applyFont="1" applyFill="1" applyAlignment="1">
      <alignment horizontal="center"/>
    </xf>
    <xf numFmtId="0" fontId="35" fillId="13" borderId="9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/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vertical="center"/>
    </xf>
    <xf numFmtId="0" fontId="50" fillId="2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 indent="5"/>
    </xf>
    <xf numFmtId="0" fontId="51" fillId="0" borderId="1" xfId="0" applyFont="1" applyFill="1" applyBorder="1" applyAlignment="1">
      <alignment vertical="center"/>
    </xf>
    <xf numFmtId="0" fontId="51" fillId="0" borderId="0" xfId="0" applyFont="1"/>
    <xf numFmtId="0" fontId="53" fillId="0" borderId="0" xfId="0" applyFont="1" applyAlignment="1">
      <alignment vertical="center"/>
    </xf>
    <xf numFmtId="0" fontId="53" fillId="0" borderId="0" xfId="0" applyFont="1"/>
    <xf numFmtId="0" fontId="51" fillId="0" borderId="0" xfId="0" applyFont="1" applyAlignment="1">
      <alignment vertical="center"/>
    </xf>
    <xf numFmtId="0" fontId="51" fillId="0" borderId="9" xfId="0" applyFont="1" applyBorder="1"/>
    <xf numFmtId="0" fontId="48" fillId="0" borderId="3" xfId="0" applyFont="1" applyFill="1" applyBorder="1" applyAlignment="1">
      <alignment horizontal="center"/>
    </xf>
    <xf numFmtId="0" fontId="51" fillId="10" borderId="7" xfId="0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1" fillId="2" borderId="13" xfId="0" applyFont="1" applyFill="1" applyBorder="1" applyAlignment="1">
      <alignment horizontal="left"/>
    </xf>
    <xf numFmtId="0" fontId="51" fillId="0" borderId="0" xfId="0" applyFont="1" applyFill="1"/>
    <xf numFmtId="0" fontId="55" fillId="2" borderId="13" xfId="0" applyFont="1" applyFill="1" applyBorder="1" applyAlignment="1">
      <alignment horizontal="left"/>
    </xf>
    <xf numFmtId="0" fontId="55" fillId="8" borderId="0" xfId="0" applyFont="1" applyFill="1" applyAlignment="1">
      <alignment horizontal="center"/>
    </xf>
    <xf numFmtId="0" fontId="55" fillId="9" borderId="0" xfId="0" applyFont="1" applyFill="1" applyAlignment="1">
      <alignment horizontal="center"/>
    </xf>
    <xf numFmtId="0" fontId="55" fillId="13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6" fillId="0" borderId="0" xfId="0" applyFont="1" applyAlignment="1">
      <alignment vertical="center"/>
    </xf>
    <xf numFmtId="0" fontId="55" fillId="8" borderId="0" xfId="0" quotePrefix="1" applyFont="1" applyFill="1" applyAlignment="1">
      <alignment horizontal="center"/>
    </xf>
    <xf numFmtId="0" fontId="55" fillId="0" borderId="0" xfId="0" applyFont="1" applyAlignment="1">
      <alignment vertical="center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48" fillId="0" borderId="0" xfId="0" applyFont="1" applyFill="1" applyBorder="1"/>
    <xf numFmtId="0" fontId="51" fillId="0" borderId="0" xfId="0" applyFont="1" applyFill="1" applyBorder="1" applyAlignment="1">
      <alignment horizontal="left"/>
    </xf>
    <xf numFmtId="0" fontId="0" fillId="9" borderId="0" xfId="0" applyFill="1"/>
    <xf numFmtId="0" fontId="0" fillId="9" borderId="0" xfId="0" applyFill="1" applyBorder="1"/>
    <xf numFmtId="0" fontId="51" fillId="9" borderId="0" xfId="0" applyFont="1" applyFill="1"/>
    <xf numFmtId="0" fontId="0" fillId="9" borderId="9" xfId="0" applyFill="1" applyBorder="1"/>
    <xf numFmtId="0" fontId="0" fillId="0" borderId="16" xfId="0" applyFill="1" applyBorder="1" applyAlignment="1">
      <alignment textRotation="90"/>
    </xf>
    <xf numFmtId="0" fontId="13" fillId="15" borderId="0" xfId="0" applyFont="1" applyFill="1" applyBorder="1"/>
    <xf numFmtId="0" fontId="51" fillId="0" borderId="0" xfId="0" applyFont="1" applyBorder="1"/>
    <xf numFmtId="0" fontId="51" fillId="0" borderId="25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7" fillId="9" borderId="0" xfId="0" applyFont="1" applyFill="1" applyAlignment="1">
      <alignment horizontal="center" vertical="center"/>
    </xf>
    <xf numFmtId="0" fontId="56" fillId="9" borderId="0" xfId="0" applyFont="1" applyFill="1" applyAlignment="1">
      <alignment horizontal="center" vertical="center"/>
    </xf>
    <xf numFmtId="0" fontId="51" fillId="0" borderId="1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25" xfId="0" applyBorder="1"/>
    <xf numFmtId="0" fontId="4" fillId="0" borderId="37" xfId="0" applyFont="1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2" xfId="0" applyBorder="1"/>
    <xf numFmtId="0" fontId="0" fillId="0" borderId="1" xfId="0" applyBorder="1"/>
    <xf numFmtId="0" fontId="4" fillId="0" borderId="38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42" xfId="0" applyBorder="1"/>
    <xf numFmtId="0" fontId="0" fillId="0" borderId="40" xfId="0" applyBorder="1"/>
    <xf numFmtId="0" fontId="30" fillId="0" borderId="9" xfId="0" applyFont="1" applyBorder="1"/>
    <xf numFmtId="0" fontId="18" fillId="3" borderId="15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46" fillId="3" borderId="19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0" fontId="37" fillId="13" borderId="0" xfId="0" applyFont="1" applyFill="1" applyAlignment="1">
      <alignment horizontal="center" vertical="center"/>
    </xf>
    <xf numFmtId="0" fontId="56" fillId="13" borderId="0" xfId="0" applyFont="1" applyFill="1" applyAlignment="1">
      <alignment horizontal="center" vertical="center"/>
    </xf>
    <xf numFmtId="0" fontId="51" fillId="0" borderId="37" xfId="0" applyFont="1" applyFill="1" applyBorder="1"/>
    <xf numFmtId="0" fontId="51" fillId="0" borderId="38" xfId="0" applyFont="1" applyFill="1" applyBorder="1"/>
    <xf numFmtId="0" fontId="51" fillId="0" borderId="39" xfId="0" applyFont="1" applyFill="1" applyBorder="1"/>
    <xf numFmtId="0" fontId="51" fillId="0" borderId="1" xfId="0" applyFont="1" applyFill="1" applyBorder="1"/>
    <xf numFmtId="0" fontId="36" fillId="0" borderId="0" xfId="0" applyFont="1" applyAlignment="1">
      <alignment horizontal="center"/>
    </xf>
    <xf numFmtId="14" fontId="18" fillId="13" borderId="0" xfId="0" applyNumberFormat="1" applyFont="1" applyFill="1" applyAlignment="1">
      <alignment horizontal="center" textRotation="90"/>
    </xf>
    <xf numFmtId="0" fontId="19" fillId="13" borderId="0" xfId="0" applyFont="1" applyFill="1" applyBorder="1" applyAlignment="1">
      <alignment horizontal="center" vertical="center"/>
    </xf>
    <xf numFmtId="0" fontId="47" fillId="13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center"/>
    </xf>
    <xf numFmtId="0" fontId="22" fillId="9" borderId="15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51" fillId="0" borderId="41" xfId="0" applyFont="1" applyBorder="1"/>
    <xf numFmtId="0" fontId="51" fillId="0" borderId="34" xfId="0" applyFont="1" applyBorder="1" applyAlignment="1">
      <alignment horizontal="center"/>
    </xf>
    <xf numFmtId="0" fontId="38" fillId="9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/>
    </xf>
    <xf numFmtId="0" fontId="58" fillId="9" borderId="0" xfId="0" applyFont="1" applyFill="1" applyAlignment="1">
      <alignment horizontal="center" vertical="center"/>
    </xf>
    <xf numFmtId="0" fontId="55" fillId="9" borderId="0" xfId="0" applyFont="1" applyFill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37" fillId="9" borderId="0" xfId="0" applyFont="1" applyFill="1" applyBorder="1" applyAlignment="1">
      <alignment horizontal="center" vertical="center"/>
    </xf>
    <xf numFmtId="0" fontId="37" fillId="9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59" fillId="0" borderId="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57" fillId="0" borderId="0" xfId="0" applyFont="1" applyFill="1" applyBorder="1"/>
    <xf numFmtId="0" fontId="57" fillId="2" borderId="0" xfId="0" applyFont="1" applyFill="1" applyBorder="1"/>
    <xf numFmtId="0" fontId="52" fillId="0" borderId="0" xfId="0" applyFont="1" applyFill="1" applyBorder="1"/>
    <xf numFmtId="0" fontId="24" fillId="0" borderId="37" xfId="0" applyFont="1" applyFill="1" applyBorder="1"/>
    <xf numFmtId="0" fontId="24" fillId="0" borderId="38" xfId="0" applyFont="1" applyFill="1" applyBorder="1"/>
    <xf numFmtId="0" fontId="24" fillId="0" borderId="39" xfId="0" applyFont="1" applyFill="1" applyBorder="1"/>
    <xf numFmtId="0" fontId="24" fillId="0" borderId="1" xfId="0" applyFont="1" applyFill="1" applyBorder="1"/>
    <xf numFmtId="0" fontId="24" fillId="0" borderId="38" xfId="0" applyFont="1" applyFill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0" fontId="51" fillId="0" borderId="36" xfId="0" applyFont="1" applyFill="1" applyBorder="1"/>
    <xf numFmtId="0" fontId="24" fillId="0" borderId="36" xfId="0" applyFont="1" applyFill="1" applyBorder="1"/>
    <xf numFmtId="0" fontId="4" fillId="0" borderId="3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4" fontId="18" fillId="9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51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14" fontId="18" fillId="10" borderId="9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1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1" fillId="0" borderId="7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36" fillId="13" borderId="0" xfId="0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1" fillId="0" borderId="0" xfId="0" applyFont="1"/>
    <xf numFmtId="10" fontId="6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165" fontId="61" fillId="0" borderId="0" xfId="0" applyNumberFormat="1" applyFont="1" applyFill="1" applyAlignment="1">
      <alignment horizontal="center"/>
    </xf>
    <xf numFmtId="0" fontId="31" fillId="0" borderId="0" xfId="0" applyFont="1" applyFill="1"/>
    <xf numFmtId="14" fontId="18" fillId="9" borderId="16" xfId="0" applyNumberFormat="1" applyFont="1" applyFill="1" applyBorder="1" applyAlignment="1">
      <alignment textRotation="90"/>
    </xf>
    <xf numFmtId="14" fontId="18" fillId="9" borderId="16" xfId="0" applyNumberFormat="1" applyFont="1" applyFill="1" applyBorder="1" applyAlignment="1">
      <alignment textRotation="90" wrapText="1"/>
    </xf>
    <xf numFmtId="14" fontId="18" fillId="9" borderId="16" xfId="0" applyNumberFormat="1" applyFont="1" applyFill="1" applyBorder="1" applyAlignment="1">
      <alignment horizontal="center" textRotation="90" wrapText="1"/>
    </xf>
    <xf numFmtId="14" fontId="18" fillId="9" borderId="16" xfId="0" applyNumberFormat="1" applyFont="1" applyFill="1" applyBorder="1" applyAlignment="1">
      <alignment horizontal="center" textRotation="90"/>
    </xf>
    <xf numFmtId="14" fontId="18" fillId="0" borderId="16" xfId="0" applyNumberFormat="1" applyFont="1" applyFill="1" applyBorder="1" applyAlignment="1">
      <alignment horizontal="center" textRotation="90"/>
    </xf>
    <xf numFmtId="0" fontId="62" fillId="0" borderId="0" xfId="0" applyFont="1" applyAlignment="1">
      <alignment horizontal="center"/>
    </xf>
    <xf numFmtId="0" fontId="25" fillId="11" borderId="0" xfId="0" applyFont="1" applyFill="1" applyBorder="1" applyAlignment="1">
      <alignment horizontal="left"/>
    </xf>
    <xf numFmtId="0" fontId="18" fillId="9" borderId="43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4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25" fillId="17" borderId="0" xfId="0" applyFont="1" applyFill="1" applyAlignment="1">
      <alignment horizontal="center"/>
    </xf>
    <xf numFmtId="0" fontId="0" fillId="11" borderId="0" xfId="0" applyFill="1"/>
    <xf numFmtId="0" fontId="25" fillId="9" borderId="43" xfId="0" applyFont="1" applyFill="1" applyBorder="1" applyAlignment="1"/>
    <xf numFmtId="0" fontId="25" fillId="9" borderId="0" xfId="0" applyFont="1" applyFill="1" applyBorder="1" applyAlignment="1"/>
    <xf numFmtId="14" fontId="25" fillId="11" borderId="0" xfId="0" applyNumberFormat="1" applyFont="1" applyFill="1" applyBorder="1" applyAlignment="1">
      <alignment horizontal="left" vertical="center"/>
    </xf>
    <xf numFmtId="164" fontId="18" fillId="9" borderId="43" xfId="0" applyNumberFormat="1" applyFont="1" applyFill="1" applyBorder="1" applyAlignment="1">
      <alignment horizontal="center" textRotation="90"/>
    </xf>
    <xf numFmtId="164" fontId="18" fillId="9" borderId="0" xfId="0" applyNumberFormat="1" applyFont="1" applyFill="1" applyBorder="1" applyAlignment="1">
      <alignment horizontal="center" textRotation="90"/>
    </xf>
    <xf numFmtId="164" fontId="18" fillId="3" borderId="0" xfId="0" applyNumberFormat="1" applyFont="1" applyFill="1" applyBorder="1" applyAlignment="1">
      <alignment horizontal="center" textRotation="90"/>
    </xf>
    <xf numFmtId="164" fontId="18" fillId="3" borderId="9" xfId="0" applyNumberFormat="1" applyFont="1" applyFill="1" applyBorder="1" applyAlignment="1">
      <alignment horizontal="center" textRotation="90"/>
    </xf>
    <xf numFmtId="164" fontId="22" fillId="2" borderId="0" xfId="0" applyNumberFormat="1" applyFont="1" applyFill="1" applyBorder="1" applyAlignment="1">
      <alignment horizontal="center" textRotation="90"/>
    </xf>
    <xf numFmtId="164" fontId="18" fillId="2" borderId="0" xfId="0" applyNumberFormat="1" applyFont="1" applyFill="1" applyBorder="1" applyAlignment="1">
      <alignment horizontal="center" textRotation="90"/>
    </xf>
    <xf numFmtId="164" fontId="22" fillId="9" borderId="0" xfId="0" applyNumberFormat="1" applyFont="1" applyFill="1" applyBorder="1" applyAlignment="1">
      <alignment horizontal="center" textRotation="90"/>
    </xf>
    <xf numFmtId="164" fontId="18" fillId="2" borderId="11" xfId="0" applyNumberFormat="1" applyFont="1" applyFill="1" applyBorder="1" applyAlignment="1">
      <alignment horizontal="center" textRotation="90"/>
    </xf>
    <xf numFmtId="0" fontId="25" fillId="17" borderId="9" xfId="0" applyFont="1" applyFill="1" applyBorder="1" applyAlignment="1">
      <alignment horizontal="center" textRotation="90"/>
    </xf>
    <xf numFmtId="0" fontId="18" fillId="9" borderId="44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18" fillId="3" borderId="46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48" fillId="0" borderId="0" xfId="0" applyFont="1" applyFill="1"/>
    <xf numFmtId="0" fontId="22" fillId="9" borderId="43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0" fontId="66" fillId="9" borderId="0" xfId="0" applyFont="1" applyFill="1" applyBorder="1" applyAlignment="1">
      <alignment horizontal="center" vertical="center"/>
    </xf>
    <xf numFmtId="0" fontId="46" fillId="9" borderId="43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3" borderId="20" xfId="0" applyFont="1" applyFill="1" applyBorder="1" applyAlignment="1">
      <alignment horizontal="center"/>
    </xf>
    <xf numFmtId="0" fontId="46" fillId="3" borderId="46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7" fillId="9" borderId="0" xfId="0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/>
    </xf>
    <xf numFmtId="0" fontId="70" fillId="9" borderId="0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0" fontId="68" fillId="9" borderId="0" xfId="0" applyFont="1" applyFill="1" applyBorder="1" applyAlignment="1">
      <alignment horizontal="center" vertical="center"/>
    </xf>
    <xf numFmtId="0" fontId="71" fillId="0" borderId="0" xfId="0" applyFont="1"/>
    <xf numFmtId="0" fontId="72" fillId="9" borderId="0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18" fillId="0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22" fillId="4" borderId="0" xfId="0" applyFont="1" applyFill="1" applyBorder="1" applyAlignment="1">
      <alignment vertical="center"/>
    </xf>
    <xf numFmtId="0" fontId="50" fillId="2" borderId="3" xfId="0" applyFont="1" applyFill="1" applyBorder="1" applyAlignment="1">
      <alignment horizontal="left"/>
    </xf>
    <xf numFmtId="0" fontId="50" fillId="2" borderId="12" xfId="0" applyFont="1" applyFill="1" applyBorder="1" applyAlignment="1">
      <alignment horizontal="left"/>
    </xf>
    <xf numFmtId="0" fontId="55" fillId="2" borderId="12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24" fillId="18" borderId="0" xfId="0" applyFont="1" applyFill="1" applyBorder="1"/>
    <xf numFmtId="0" fontId="24" fillId="10" borderId="7" xfId="0" applyFont="1" applyFill="1" applyBorder="1" applyAlignment="1">
      <alignment horizontal="left"/>
    </xf>
    <xf numFmtId="0" fontId="18" fillId="12" borderId="15" xfId="21" applyFont="1" applyFill="1" applyBorder="1" applyAlignment="1">
      <alignment horizontal="center"/>
    </xf>
    <xf numFmtId="164" fontId="18" fillId="12" borderId="0" xfId="21" applyNumberFormat="1" applyFont="1" applyFill="1" applyBorder="1" applyAlignment="1">
      <alignment horizontal="center" textRotation="90"/>
    </xf>
    <xf numFmtId="0" fontId="18" fillId="12" borderId="0" xfId="21" applyFont="1" applyFill="1" applyBorder="1" applyAlignment="1">
      <alignment horizontal="center"/>
    </xf>
    <xf numFmtId="0" fontId="19" fillId="12" borderId="0" xfId="21" applyFont="1" applyFill="1" applyBorder="1" applyAlignment="1">
      <alignment horizontal="center" vertical="center"/>
    </xf>
    <xf numFmtId="0" fontId="46" fillId="12" borderId="0" xfId="21" applyFont="1" applyFill="1" applyBorder="1" applyAlignment="1">
      <alignment horizontal="center"/>
    </xf>
    <xf numFmtId="0" fontId="46" fillId="12" borderId="0" xfId="21" applyFont="1" applyFill="1" applyBorder="1" applyAlignment="1">
      <alignment horizontal="center" vertical="center"/>
    </xf>
    <xf numFmtId="0" fontId="20" fillId="12" borderId="0" xfId="21" applyFont="1" applyFill="1" applyBorder="1" applyAlignment="1">
      <alignment horizontal="center" vertical="center"/>
    </xf>
    <xf numFmtId="0" fontId="69" fillId="12" borderId="0" xfId="21" applyFont="1" applyFill="1" applyAlignment="1">
      <alignment horizontal="center"/>
    </xf>
    <xf numFmtId="0" fontId="46" fillId="12" borderId="0" xfId="21" applyFont="1" applyFill="1" applyAlignment="1">
      <alignment horizontal="center"/>
    </xf>
    <xf numFmtId="0" fontId="69" fillId="12" borderId="9" xfId="21" applyFont="1" applyFill="1" applyBorder="1" applyAlignment="1">
      <alignment horizontal="center"/>
    </xf>
    <xf numFmtId="0" fontId="18" fillId="13" borderId="15" xfId="21" applyFont="1" applyFill="1" applyBorder="1" applyAlignment="1">
      <alignment horizontal="center"/>
    </xf>
    <xf numFmtId="0" fontId="19" fillId="13" borderId="0" xfId="21" applyFont="1" applyFill="1" applyBorder="1" applyAlignment="1">
      <alignment horizontal="center" vertical="center"/>
    </xf>
    <xf numFmtId="0" fontId="46" fillId="13" borderId="0" xfId="21" applyFont="1" applyFill="1" applyBorder="1" applyAlignment="1">
      <alignment horizontal="center" vertical="center"/>
    </xf>
    <xf numFmtId="0" fontId="21" fillId="13" borderId="0" xfId="21" applyFont="1" applyFill="1" applyBorder="1" applyAlignment="1">
      <alignment horizontal="center" vertical="center"/>
    </xf>
    <xf numFmtId="0" fontId="18" fillId="13" borderId="0" xfId="21" applyFont="1" applyFill="1" applyBorder="1" applyAlignment="1">
      <alignment horizontal="center"/>
    </xf>
    <xf numFmtId="164" fontId="18" fillId="13" borderId="0" xfId="21" applyNumberFormat="1" applyFont="1" applyFill="1" applyBorder="1" applyAlignment="1">
      <alignment horizontal="center" textRotation="90"/>
    </xf>
    <xf numFmtId="0" fontId="20" fillId="13" borderId="0" xfId="21" applyFont="1" applyFill="1" applyBorder="1" applyAlignment="1">
      <alignment horizontal="center" vertical="center"/>
    </xf>
    <xf numFmtId="0" fontId="46" fillId="13" borderId="0" xfId="21" applyFont="1" applyFill="1" applyBorder="1" applyAlignment="1">
      <alignment horizontal="center"/>
    </xf>
    <xf numFmtId="0" fontId="69" fillId="13" borderId="0" xfId="21" applyFont="1" applyFill="1" applyBorder="1" applyAlignment="1">
      <alignment horizontal="center"/>
    </xf>
    <xf numFmtId="0" fontId="69" fillId="13" borderId="9" xfId="21" applyFont="1" applyFill="1" applyBorder="1" applyAlignment="1">
      <alignment horizontal="center"/>
    </xf>
    <xf numFmtId="0" fontId="26" fillId="9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25" fillId="13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8" fillId="0" borderId="0" xfId="22" applyFont="1" applyFill="1" applyAlignment="1">
      <alignment horizontal="center"/>
    </xf>
    <xf numFmtId="0" fontId="22" fillId="0" borderId="0" xfId="22" applyFont="1" applyFill="1" applyAlignment="1">
      <alignment horizontal="center"/>
    </xf>
    <xf numFmtId="0" fontId="18" fillId="0" borderId="0" xfId="22" applyFont="1" applyFill="1" applyBorder="1" applyAlignment="1">
      <alignment horizontal="center"/>
    </xf>
    <xf numFmtId="0" fontId="22" fillId="0" borderId="0" xfId="22" applyFont="1" applyFill="1" applyBorder="1" applyAlignment="1">
      <alignment horizontal="center"/>
    </xf>
    <xf numFmtId="0" fontId="18" fillId="3" borderId="0" xfId="22" applyFont="1" applyFill="1" applyAlignment="1">
      <alignment horizontal="center"/>
    </xf>
    <xf numFmtId="0" fontId="22" fillId="2" borderId="0" xfId="22" applyFont="1" applyFill="1" applyBorder="1" applyAlignment="1">
      <alignment horizontal="center"/>
    </xf>
    <xf numFmtId="0" fontId="18" fillId="2" borderId="0" xfId="22" applyFont="1" applyFill="1" applyBorder="1" applyAlignment="1">
      <alignment horizontal="center"/>
    </xf>
    <xf numFmtId="0" fontId="46" fillId="2" borderId="0" xfId="22" applyFont="1" applyFill="1" applyBorder="1" applyAlignment="1">
      <alignment horizontal="center"/>
    </xf>
    <xf numFmtId="164" fontId="22" fillId="2" borderId="0" xfId="22" applyNumberFormat="1" applyFont="1" applyFill="1" applyBorder="1" applyAlignment="1">
      <alignment horizontal="center" textRotation="90"/>
    </xf>
    <xf numFmtId="164" fontId="18" fillId="2" borderId="0" xfId="22" applyNumberFormat="1" applyFont="1" applyFill="1" applyBorder="1" applyAlignment="1">
      <alignment horizontal="center" textRotation="90"/>
    </xf>
    <xf numFmtId="0" fontId="22" fillId="2" borderId="15" xfId="22" applyFont="1" applyFill="1" applyBorder="1" applyAlignment="1">
      <alignment horizontal="center"/>
    </xf>
    <xf numFmtId="0" fontId="18" fillId="2" borderId="15" xfId="22" applyFont="1" applyFill="1" applyBorder="1" applyAlignment="1">
      <alignment horizontal="center"/>
    </xf>
    <xf numFmtId="0" fontId="19" fillId="2" borderId="0" xfId="22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center" vertical="center" wrapText="1"/>
    </xf>
    <xf numFmtId="0" fontId="21" fillId="2" borderId="0" xfId="22" applyFont="1" applyFill="1" applyBorder="1" applyAlignment="1">
      <alignment horizontal="center" vertical="center" wrapText="1"/>
    </xf>
    <xf numFmtId="0" fontId="25" fillId="2" borderId="0" xfId="22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</xf>
    <xf numFmtId="0" fontId="22" fillId="2" borderId="0" xfId="22" applyFont="1" applyFill="1" applyBorder="1" applyAlignment="1">
      <alignment horizontal="center" vertical="center"/>
    </xf>
    <xf numFmtId="0" fontId="47" fillId="2" borderId="0" xfId="22" applyFont="1" applyFill="1" applyBorder="1" applyAlignment="1">
      <alignment horizontal="center" vertical="center"/>
    </xf>
    <xf numFmtId="0" fontId="69" fillId="2" borderId="0" xfId="22" applyFont="1" applyFill="1" applyBorder="1" applyAlignment="1">
      <alignment horizontal="center"/>
    </xf>
    <xf numFmtId="0" fontId="69" fillId="2" borderId="9" xfId="22" applyFont="1" applyFill="1" applyBorder="1" applyAlignment="1">
      <alignment horizontal="center"/>
    </xf>
    <xf numFmtId="0" fontId="69" fillId="2" borderId="0" xfId="22" applyFont="1" applyFill="1" applyBorder="1" applyAlignment="1">
      <alignment horizontal="center" vertical="center"/>
    </xf>
    <xf numFmtId="0" fontId="25" fillId="2" borderId="0" xfId="22" applyFont="1" applyFill="1" applyAlignment="1">
      <alignment horizontal="center"/>
    </xf>
    <xf numFmtId="0" fontId="25" fillId="5" borderId="0" xfId="22" applyFont="1" applyFill="1" applyBorder="1" applyAlignment="1">
      <alignment horizontal="center"/>
    </xf>
    <xf numFmtId="0" fontId="18" fillId="0" borderId="0" xfId="22" applyFont="1" applyFill="1" applyAlignment="1">
      <alignment horizontal="center"/>
    </xf>
    <xf numFmtId="0" fontId="18" fillId="5" borderId="0" xfId="22" applyFont="1" applyFill="1" applyBorder="1" applyAlignment="1">
      <alignment horizontal="center"/>
    </xf>
    <xf numFmtId="0" fontId="18" fillId="0" borderId="0" xfId="22" applyFont="1" applyFill="1" applyBorder="1" applyAlignment="1">
      <alignment horizontal="center"/>
    </xf>
    <xf numFmtId="0" fontId="18" fillId="3" borderId="0" xfId="22" applyFont="1" applyFill="1" applyAlignment="1">
      <alignment horizontal="center"/>
    </xf>
    <xf numFmtId="0" fontId="19" fillId="5" borderId="0" xfId="22" applyFont="1" applyFill="1" applyBorder="1" applyAlignment="1">
      <alignment horizontal="center" vertical="center"/>
    </xf>
    <xf numFmtId="0" fontId="46" fillId="5" borderId="0" xfId="22" applyFont="1" applyFill="1" applyBorder="1" applyAlignment="1">
      <alignment horizontal="center" vertical="center"/>
    </xf>
    <xf numFmtId="0" fontId="46" fillId="5" borderId="0" xfId="22" applyFont="1" applyFill="1" applyBorder="1" applyAlignment="1">
      <alignment horizontal="center"/>
    </xf>
    <xf numFmtId="0" fontId="20" fillId="5" borderId="0" xfId="22" applyFont="1" applyFill="1" applyBorder="1" applyAlignment="1">
      <alignment horizontal="center" vertical="center"/>
    </xf>
    <xf numFmtId="164" fontId="18" fillId="5" borderId="9" xfId="22" applyNumberFormat="1" applyFont="1" applyFill="1" applyBorder="1" applyAlignment="1">
      <alignment horizontal="center" textRotation="90"/>
    </xf>
    <xf numFmtId="0" fontId="69" fillId="5" borderId="0" xfId="22" applyFont="1" applyFill="1" applyBorder="1" applyAlignment="1">
      <alignment horizontal="center"/>
    </xf>
    <xf numFmtId="0" fontId="69" fillId="5" borderId="9" xfId="22" applyFont="1" applyFill="1" applyBorder="1" applyAlignment="1">
      <alignment horizontal="center"/>
    </xf>
    <xf numFmtId="0" fontId="47" fillId="5" borderId="0" xfId="22" applyFont="1" applyFill="1" applyBorder="1" applyAlignment="1">
      <alignment horizontal="center" vertical="center"/>
    </xf>
    <xf numFmtId="0" fontId="25" fillId="2" borderId="0" xfId="22" applyFont="1" applyFill="1" applyAlignment="1">
      <alignment horizontal="center"/>
    </xf>
  </cellXfs>
  <cellStyles count="23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  <cellStyle name="Normal 2" xfId="21" xr:uid="{76BBC177-BC64-4882-AF1E-F0C0970A74B3}"/>
    <cellStyle name="Normal 3" xfId="22" xr:uid="{C59F2BDA-1996-44ED-9BFC-274FDE2BA38F}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0-02-17T10:24:05.10" personId="{00000000-0000-0000-0000-000000000000}" id="{54AAC0AC-367E-4D25-BD55-FD97DB6DF6F7}">
    <text>strateegia</text>
  </threadedComment>
  <threadedComment ref="B8" dT="2020-01-14T13:38:11.11" personId="{00000000-0000-0000-0000-000000000000}" id="{25F535AC-C21F-4477-9A48-E4016C124B18}">
    <text>palmid</text>
  </threadedComment>
  <threadedComment ref="B9" dT="2020-01-14T13:38:24.47" personId="{00000000-0000-0000-0000-000000000000}" id="{0439A4AA-35BE-48CC-BF54-7ABD44F1F8B0}">
    <text>palmid</text>
  </threadedComment>
  <threadedComment ref="B10" dT="2020-02-17T10:23:13.51" personId="{00000000-0000-0000-0000-000000000000}" id="{F0AB11F2-B790-4352-914B-A24CB71DF985}">
    <text>Sõbrapäev</text>
  </threadedComment>
  <threadedComment ref="B14" dT="2020-02-17T10:22:55.98" personId="{00000000-0000-0000-0000-000000000000}" id="{A492D798-7579-4BF3-BB05-836C9DB94FEE}">
    <text>Sõbrapäev</text>
  </threadedComment>
  <threadedComment ref="F14" dT="2020-01-14T13:40:33.09" personId="{00000000-0000-0000-0000-000000000000}" id="{C476113B-DC4B-423F-B57D-5013BC5AA9E4}">
    <text>Jõulup</text>
  </threadedComment>
  <threadedComment ref="F19" dT="2020-01-14T13:37:17.66" personId="{00000000-0000-0000-0000-000000000000}" id="{8174ED30-117B-407E-9F39-14BD437E0F07}">
    <text>Kino</text>
  </threadedComment>
  <threadedComment ref="B20" dT="2020-01-14T13:38:38.95" personId="{00000000-0000-0000-0000-000000000000}" id="{C58725BE-2D08-4521-A920-E9DAB873414C}">
    <text>Kadrit</text>
  </threadedComment>
  <threadedComment ref="B21" dT="2020-01-14T13:38:48.92" personId="{00000000-0000-0000-0000-000000000000}" id="{4D5AFB91-94CB-4DAB-87B7-1BA19B5030E3}">
    <text>Kadrit, Üksik</text>
  </threadedComment>
  <threadedComment ref="F21" dT="2019-11-10T19:06:48.59" personId="{00000000-0000-0000-0000-000000000000}" id="{5A515AEE-4BA5-4B6C-9FF4-1A195D3E8EFE}">
    <text>joik</text>
  </threadedComment>
  <threadedComment ref="B23" dT="2019-11-10T19:06:29.56" personId="{00000000-0000-0000-0000-000000000000}" id="{C37DB16E-5611-4CAF-95B3-D84EAC35F249}">
    <text>rannatennis</text>
  </threadedComment>
  <threadedComment ref="F30" dT="2020-03-08T16:59:09.88" personId="{00000000-0000-0000-0000-000000000000}" id="{E4224289-7F80-4F8D-BF11-C5D793051DDE}">
    <text>Fed</text>
  </threadedComment>
  <threadedComment ref="B33" dT="2020-01-14T13:39:02.89" personId="{00000000-0000-0000-0000-000000000000}" id="{D7D4144D-DC74-4666-86F7-320F2941D7DA}">
    <text>Rannat</text>
  </threadedComment>
  <threadedComment ref="F33" dT="2020-01-14T13:39:21.03" personId="{00000000-0000-0000-0000-000000000000}" id="{C6E88730-519D-4B36-AA70-3C28FCAD032B}">
    <text>Jõulup</text>
  </threadedComment>
  <threadedComment ref="B38" dT="2020-01-19T16:13:32.80" personId="{00000000-0000-0000-0000-000000000000}" id="{71A70CF3-9D77-4D13-B7A0-A2ABB5A55139}">
    <text>Üksik</text>
  </threadedComment>
  <threadedComment ref="B39" dT="2020-01-14T13:39:31.46" personId="{00000000-0000-0000-0000-000000000000}" id="{5810C12E-81DD-4566-AE58-CF64013E0D61}">
    <text>Kadrit</text>
  </threadedComment>
  <threadedComment ref="F39" dT="2020-03-08T16:54:18.33" personId="{00000000-0000-0000-0000-000000000000}" id="{69B0F623-5B72-4D4F-9B23-3543EE962DDA}">
    <text>detox, trühlid</text>
  </threadedComment>
  <threadedComment ref="F44" dT="2020-02-17T10:24:21.38" personId="{00000000-0000-0000-0000-000000000000}" id="{C08990DA-1763-4E36-8D44-ACB38C7FF72C}">
    <text>strateegia</text>
  </threadedComment>
  <threadedComment ref="B49" dT="2020-01-14T13:39:50.83" personId="{00000000-0000-0000-0000-000000000000}" id="{7244E098-50E2-4B6D-970D-A1222B8F39AA}">
    <text>Palmid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0"/>
  <sheetViews>
    <sheetView zoomScale="90" zoomScaleNormal="9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0" sqref="A4:A50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4" width="11.85546875" style="1" customWidth="1"/>
    <col min="5" max="5" width="11.42578125" style="1" customWidth="1"/>
    <col min="6" max="7" width="11.28515625" style="1" customWidth="1"/>
    <col min="8" max="8" width="11" style="1" bestFit="1" customWidth="1"/>
    <col min="9" max="9" width="8" style="1" customWidth="1"/>
    <col min="10" max="10" width="12.28515625" style="1" customWidth="1"/>
    <col min="11" max="11" width="13.42578125" style="1" customWidth="1"/>
    <col min="12" max="12" width="11.85546875" style="1" customWidth="1"/>
    <col min="13" max="13" width="11.5703125" style="1" customWidth="1"/>
    <col min="14" max="14" width="10.5703125" style="1" customWidth="1"/>
    <col min="15" max="15" width="12.42578125" style="1" customWidth="1"/>
    <col min="16" max="16" width="12.140625" style="11" bestFit="1" customWidth="1"/>
  </cols>
  <sheetData>
    <row r="1" spans="1:18">
      <c r="A1" s="6" t="s">
        <v>119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</row>
    <row r="2" spans="1:18" ht="30">
      <c r="A2" s="5"/>
      <c r="B2" s="28" t="s">
        <v>120</v>
      </c>
      <c r="C2" s="134" t="s">
        <v>202</v>
      </c>
      <c r="D2" s="20" t="s">
        <v>203</v>
      </c>
      <c r="E2" s="28" t="s">
        <v>206</v>
      </c>
      <c r="F2" s="20" t="s">
        <v>204</v>
      </c>
      <c r="G2" s="20" t="s">
        <v>210</v>
      </c>
      <c r="H2" s="28" t="s">
        <v>205</v>
      </c>
      <c r="I2" s="50"/>
      <c r="J2" s="50"/>
      <c r="K2" s="50"/>
      <c r="L2" s="50"/>
      <c r="M2" s="50"/>
      <c r="N2" s="50"/>
      <c r="O2" s="50"/>
      <c r="P2" s="10"/>
    </row>
    <row r="3" spans="1:18">
      <c r="A3" s="5"/>
      <c r="B3" s="76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78"/>
      <c r="O3" s="78"/>
      <c r="P3" s="10" t="s">
        <v>0</v>
      </c>
    </row>
    <row r="4" spans="1:18">
      <c r="A4" s="4" t="s">
        <v>1</v>
      </c>
      <c r="B4" s="27">
        <v>1</v>
      </c>
      <c r="C4" s="27">
        <v>1</v>
      </c>
      <c r="D4" s="27">
        <v>1</v>
      </c>
      <c r="E4" s="27">
        <v>1</v>
      </c>
      <c r="F4" s="27">
        <v>1</v>
      </c>
      <c r="G4" s="27"/>
      <c r="H4" s="27"/>
      <c r="I4" s="27"/>
      <c r="J4" s="27"/>
      <c r="K4" s="27"/>
      <c r="L4" s="27"/>
      <c r="M4" s="27"/>
      <c r="N4" s="27"/>
      <c r="O4" s="289"/>
      <c r="P4" s="99">
        <f>SUM(B4:O4)</f>
        <v>5</v>
      </c>
    </row>
    <row r="5" spans="1:18">
      <c r="A5" s="389" t="s">
        <v>2</v>
      </c>
      <c r="B5" s="27">
        <v>1</v>
      </c>
      <c r="C5" s="27"/>
      <c r="D5" s="27">
        <v>1</v>
      </c>
      <c r="E5" s="27">
        <v>1</v>
      </c>
      <c r="F5" s="27"/>
      <c r="G5" s="27"/>
      <c r="H5" s="27">
        <v>1</v>
      </c>
      <c r="I5" s="27"/>
      <c r="J5" s="27"/>
      <c r="K5" s="27"/>
      <c r="L5" s="27"/>
      <c r="M5" s="27"/>
      <c r="N5" s="27"/>
      <c r="O5" s="289"/>
      <c r="P5" s="99">
        <f t="shared" ref="P5:P50" si="0">SUM(B5:O5)</f>
        <v>4</v>
      </c>
    </row>
    <row r="6" spans="1:18">
      <c r="A6" s="2" t="s">
        <v>3</v>
      </c>
      <c r="B6" s="27">
        <v>1</v>
      </c>
      <c r="C6" s="27"/>
      <c r="D6" s="27">
        <v>1</v>
      </c>
      <c r="E6" s="27">
        <v>1</v>
      </c>
      <c r="F6" s="27"/>
      <c r="G6" s="27"/>
      <c r="H6" s="27"/>
      <c r="I6" s="27"/>
      <c r="J6" s="27"/>
      <c r="K6" s="27"/>
      <c r="L6" s="27"/>
      <c r="M6" s="27"/>
      <c r="N6" s="27"/>
      <c r="O6" s="289"/>
      <c r="P6" s="99">
        <f t="shared" si="0"/>
        <v>3</v>
      </c>
    </row>
    <row r="7" spans="1:18" ht="15.75">
      <c r="A7" s="2" t="s">
        <v>4</v>
      </c>
      <c r="B7" s="27"/>
      <c r="C7" s="27"/>
      <c r="D7" s="27">
        <v>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89"/>
      <c r="P7" s="99">
        <f t="shared" si="0"/>
        <v>1</v>
      </c>
      <c r="R7" s="51"/>
    </row>
    <row r="8" spans="1:18" ht="15.75">
      <c r="A8" s="2" t="s">
        <v>5</v>
      </c>
      <c r="B8" s="27"/>
      <c r="C8" s="27"/>
      <c r="D8" s="27">
        <v>1</v>
      </c>
      <c r="E8" s="27"/>
      <c r="F8" s="27">
        <v>1</v>
      </c>
      <c r="G8" s="27"/>
      <c r="H8" s="27"/>
      <c r="I8" s="27"/>
      <c r="J8" s="27"/>
      <c r="K8" s="100"/>
      <c r="L8" s="27"/>
      <c r="M8" s="27"/>
      <c r="N8" s="27"/>
      <c r="O8" s="289"/>
      <c r="P8" s="99">
        <f t="shared" si="0"/>
        <v>2</v>
      </c>
      <c r="R8" s="51"/>
    </row>
    <row r="9" spans="1:18" ht="15.75">
      <c r="A9" s="2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100"/>
      <c r="L9" s="27"/>
      <c r="M9" s="27"/>
      <c r="N9" s="27"/>
      <c r="O9" s="289"/>
      <c r="P9" s="99">
        <f t="shared" si="0"/>
        <v>0</v>
      </c>
      <c r="R9" s="51"/>
    </row>
    <row r="10" spans="1:18" ht="15.75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100"/>
      <c r="L10" s="27"/>
      <c r="M10" s="27"/>
      <c r="N10" s="27"/>
      <c r="O10" s="289"/>
      <c r="P10" s="99">
        <f t="shared" si="0"/>
        <v>0</v>
      </c>
      <c r="R10" s="51"/>
    </row>
    <row r="11" spans="1:18" ht="15.75">
      <c r="A11" s="2" t="s">
        <v>8</v>
      </c>
      <c r="B11" s="27"/>
      <c r="C11" s="27"/>
      <c r="D11" s="27">
        <v>1</v>
      </c>
      <c r="E11" s="27">
        <v>1</v>
      </c>
      <c r="F11" s="27">
        <v>1</v>
      </c>
      <c r="G11" s="27">
        <v>1</v>
      </c>
      <c r="H11" s="27"/>
      <c r="I11" s="27"/>
      <c r="J11" s="27"/>
      <c r="K11" s="100"/>
      <c r="L11" s="27"/>
      <c r="M11" s="27"/>
      <c r="N11" s="27"/>
      <c r="O11" s="289"/>
      <c r="P11" s="99">
        <f t="shared" si="0"/>
        <v>4</v>
      </c>
      <c r="R11" s="51"/>
    </row>
    <row r="12" spans="1:18" ht="15.75">
      <c r="A12" s="2" t="s">
        <v>9</v>
      </c>
      <c r="B12" s="27"/>
      <c r="C12" s="27">
        <v>1</v>
      </c>
      <c r="D12" s="27">
        <v>1</v>
      </c>
      <c r="E12" s="27"/>
      <c r="F12" s="27"/>
      <c r="G12" s="27"/>
      <c r="H12" s="27"/>
      <c r="I12" s="27"/>
      <c r="J12" s="27"/>
      <c r="K12" s="100"/>
      <c r="L12" s="27"/>
      <c r="M12" s="27"/>
      <c r="N12" s="27"/>
      <c r="O12" s="289"/>
      <c r="P12" s="99">
        <f t="shared" si="0"/>
        <v>2</v>
      </c>
      <c r="R12" s="51"/>
    </row>
    <row r="13" spans="1:18" ht="15.75">
      <c r="A13" s="2" t="s">
        <v>10</v>
      </c>
      <c r="B13" s="27"/>
      <c r="C13" s="27"/>
      <c r="D13" s="27">
        <v>1</v>
      </c>
      <c r="E13" s="27"/>
      <c r="F13" s="27"/>
      <c r="G13" s="27"/>
      <c r="H13" s="79">
        <v>1</v>
      </c>
      <c r="I13" s="79"/>
      <c r="J13" s="79"/>
      <c r="K13" s="100"/>
      <c r="L13" s="27"/>
      <c r="M13" s="27"/>
      <c r="N13" s="27"/>
      <c r="O13" s="289"/>
      <c r="P13" s="99">
        <f t="shared" si="0"/>
        <v>2</v>
      </c>
      <c r="R13" s="51"/>
    </row>
    <row r="14" spans="1:18" ht="15.75">
      <c r="A14" s="173" t="s">
        <v>11</v>
      </c>
      <c r="B14" s="27"/>
      <c r="C14" s="27"/>
      <c r="D14" s="27"/>
      <c r="E14" s="27"/>
      <c r="F14" s="27"/>
      <c r="G14" s="27"/>
      <c r="H14" s="79"/>
      <c r="I14" s="79"/>
      <c r="J14" s="79"/>
      <c r="K14" s="100"/>
      <c r="L14" s="82"/>
      <c r="M14" s="82"/>
      <c r="N14" s="27"/>
      <c r="O14" s="289"/>
      <c r="P14" s="99">
        <f t="shared" si="0"/>
        <v>0</v>
      </c>
      <c r="R14" s="51"/>
    </row>
    <row r="15" spans="1:18" ht="15.75">
      <c r="A15" s="2" t="s">
        <v>12</v>
      </c>
      <c r="B15" s="27"/>
      <c r="C15" s="101">
        <v>1</v>
      </c>
      <c r="D15" s="27">
        <v>1</v>
      </c>
      <c r="E15" s="27">
        <v>1</v>
      </c>
      <c r="F15" s="27">
        <v>1</v>
      </c>
      <c r="G15" s="27"/>
      <c r="H15" s="79"/>
      <c r="I15" s="79"/>
      <c r="J15" s="79"/>
      <c r="K15" s="100"/>
      <c r="L15" s="82"/>
      <c r="M15" s="82"/>
      <c r="N15" s="27"/>
      <c r="O15" s="289"/>
      <c r="P15" s="99">
        <f t="shared" si="0"/>
        <v>4</v>
      </c>
      <c r="R15" s="51"/>
    </row>
    <row r="16" spans="1:18" ht="15.75">
      <c r="A16" s="2" t="s">
        <v>13</v>
      </c>
      <c r="B16" s="27">
        <v>1</v>
      </c>
      <c r="C16" s="27"/>
      <c r="D16" s="27">
        <v>1</v>
      </c>
      <c r="E16" s="27">
        <v>1</v>
      </c>
      <c r="F16" s="27"/>
      <c r="G16" s="27"/>
      <c r="H16" s="79"/>
      <c r="I16" s="79"/>
      <c r="J16" s="79"/>
      <c r="K16" s="100"/>
      <c r="L16" s="82"/>
      <c r="M16" s="82"/>
      <c r="N16" s="27"/>
      <c r="O16" s="289"/>
      <c r="P16" s="99">
        <f t="shared" si="0"/>
        <v>3</v>
      </c>
      <c r="R16" s="51"/>
    </row>
    <row r="17" spans="1:19" ht="15.75">
      <c r="A17" s="2" t="s">
        <v>14</v>
      </c>
      <c r="B17" s="27"/>
      <c r="C17" s="27"/>
      <c r="D17" s="27"/>
      <c r="E17" s="27"/>
      <c r="F17" s="27">
        <v>1</v>
      </c>
      <c r="G17" s="27">
        <v>1</v>
      </c>
      <c r="H17" s="79"/>
      <c r="I17" s="79"/>
      <c r="J17" s="79"/>
      <c r="K17" s="100"/>
      <c r="L17" s="82"/>
      <c r="M17" s="82"/>
      <c r="N17" s="27"/>
      <c r="O17" s="289"/>
      <c r="P17" s="99">
        <f t="shared" si="0"/>
        <v>2</v>
      </c>
      <c r="R17" s="51"/>
    </row>
    <row r="18" spans="1:19" ht="15.75">
      <c r="A18" s="2" t="s">
        <v>15</v>
      </c>
      <c r="B18" s="27">
        <v>1</v>
      </c>
      <c r="C18" s="27"/>
      <c r="D18" s="27">
        <v>1</v>
      </c>
      <c r="E18" s="27">
        <v>1</v>
      </c>
      <c r="F18" s="27"/>
      <c r="G18" s="27"/>
      <c r="H18" s="79">
        <v>1</v>
      </c>
      <c r="I18" s="79"/>
      <c r="J18" s="79"/>
      <c r="K18" s="100"/>
      <c r="L18" s="82"/>
      <c r="M18" s="82"/>
      <c r="N18" s="27"/>
      <c r="O18" s="289"/>
      <c r="P18" s="99">
        <f t="shared" si="0"/>
        <v>4</v>
      </c>
      <c r="R18" s="51"/>
    </row>
    <row r="19" spans="1:19" ht="15.75">
      <c r="A19" s="2" t="s">
        <v>86</v>
      </c>
      <c r="B19" s="27"/>
      <c r="C19" s="27"/>
      <c r="D19" s="27"/>
      <c r="E19" s="27"/>
      <c r="F19" s="277"/>
      <c r="G19" s="277"/>
      <c r="H19" s="79"/>
      <c r="I19" s="79"/>
      <c r="J19" s="79"/>
      <c r="K19" s="100"/>
      <c r="L19" s="82"/>
      <c r="M19" s="82"/>
      <c r="N19" s="27"/>
      <c r="O19" s="289"/>
      <c r="P19" s="99">
        <f t="shared" si="0"/>
        <v>0</v>
      </c>
      <c r="R19" s="51"/>
    </row>
    <row r="20" spans="1:19" ht="15.75">
      <c r="A20" s="2" t="s">
        <v>16</v>
      </c>
      <c r="B20" s="27"/>
      <c r="C20" s="27">
        <v>1</v>
      </c>
      <c r="D20" s="27">
        <v>1</v>
      </c>
      <c r="E20" s="27"/>
      <c r="F20" s="27"/>
      <c r="G20" s="27"/>
      <c r="H20" s="79"/>
      <c r="I20" s="79"/>
      <c r="J20" s="79"/>
      <c r="K20" s="100"/>
      <c r="L20" s="82"/>
      <c r="M20" s="82"/>
      <c r="N20" s="27"/>
      <c r="O20" s="289"/>
      <c r="P20" s="99">
        <f t="shared" si="0"/>
        <v>2</v>
      </c>
      <c r="R20" s="51"/>
    </row>
    <row r="21" spans="1:19" ht="15.75">
      <c r="A21" s="2" t="s">
        <v>17</v>
      </c>
      <c r="B21" s="27"/>
      <c r="C21" s="27"/>
      <c r="D21" s="27">
        <v>1</v>
      </c>
      <c r="E21" s="27"/>
      <c r="F21" s="27"/>
      <c r="G21" s="27"/>
      <c r="H21" s="79"/>
      <c r="I21" s="79"/>
      <c r="J21" s="79"/>
      <c r="K21" s="100"/>
      <c r="L21" s="82"/>
      <c r="M21" s="82"/>
      <c r="N21" s="27"/>
      <c r="O21" s="289"/>
      <c r="P21" s="99">
        <f t="shared" si="0"/>
        <v>1</v>
      </c>
      <c r="R21" s="51"/>
    </row>
    <row r="22" spans="1:19" ht="15.75">
      <c r="A22" s="2" t="s">
        <v>64</v>
      </c>
      <c r="B22" s="27">
        <v>1</v>
      </c>
      <c r="C22" s="27"/>
      <c r="D22" s="27">
        <v>1</v>
      </c>
      <c r="E22" s="27"/>
      <c r="F22" s="27">
        <v>1</v>
      </c>
      <c r="G22" s="27">
        <v>1</v>
      </c>
      <c r="H22" s="79"/>
      <c r="I22" s="79"/>
      <c r="J22" s="79"/>
      <c r="K22" s="100"/>
      <c r="L22" s="82"/>
      <c r="M22" s="82"/>
      <c r="N22" s="27"/>
      <c r="O22" s="289"/>
      <c r="P22" s="99">
        <f t="shared" si="0"/>
        <v>4</v>
      </c>
      <c r="R22" s="51"/>
    </row>
    <row r="23" spans="1:19" s="178" customFormat="1" ht="15.75">
      <c r="A23" s="173" t="s">
        <v>18</v>
      </c>
      <c r="B23" s="174"/>
      <c r="C23" s="174"/>
      <c r="D23" s="174"/>
      <c r="E23" s="174"/>
      <c r="F23" s="174"/>
      <c r="G23" s="174"/>
      <c r="H23" s="175"/>
      <c r="I23" s="175"/>
      <c r="J23" s="175"/>
      <c r="K23" s="176"/>
      <c r="L23" s="177"/>
      <c r="M23" s="177"/>
      <c r="N23" s="174"/>
      <c r="O23" s="290"/>
      <c r="P23" s="312">
        <f t="shared" si="0"/>
        <v>0</v>
      </c>
      <c r="R23" s="179"/>
    </row>
    <row r="24" spans="1:19" ht="15.75">
      <c r="A24" s="2" t="s">
        <v>85</v>
      </c>
      <c r="B24" s="27"/>
      <c r="C24" s="27"/>
      <c r="D24" s="27">
        <v>1</v>
      </c>
      <c r="E24" s="27"/>
      <c r="F24" s="27">
        <v>1</v>
      </c>
      <c r="G24" s="27"/>
      <c r="H24" s="79"/>
      <c r="I24" s="79"/>
      <c r="J24" s="79"/>
      <c r="K24" s="100"/>
      <c r="L24" s="82"/>
      <c r="M24" s="82"/>
      <c r="N24" s="27"/>
      <c r="O24" s="289"/>
      <c r="P24" s="99">
        <f t="shared" si="0"/>
        <v>2</v>
      </c>
      <c r="R24" s="51"/>
    </row>
    <row r="25" spans="1:19" ht="15.75">
      <c r="A25" s="2" t="s">
        <v>20</v>
      </c>
      <c r="B25" s="27">
        <v>1</v>
      </c>
      <c r="C25" s="27"/>
      <c r="D25" s="27">
        <v>1</v>
      </c>
      <c r="E25" s="27"/>
      <c r="F25" s="27">
        <v>1</v>
      </c>
      <c r="G25" s="27"/>
      <c r="H25" s="79"/>
      <c r="I25" s="79"/>
      <c r="J25" s="79"/>
      <c r="K25" s="82"/>
      <c r="L25" s="82"/>
      <c r="M25" s="82"/>
      <c r="N25" s="27"/>
      <c r="O25" s="289"/>
      <c r="P25" s="99">
        <f t="shared" si="0"/>
        <v>3</v>
      </c>
      <c r="R25" s="51"/>
    </row>
    <row r="26" spans="1:19" ht="15.75">
      <c r="A26" s="2" t="s">
        <v>19</v>
      </c>
      <c r="B26" s="27"/>
      <c r="C26" s="27"/>
      <c r="D26" s="27">
        <v>1</v>
      </c>
      <c r="E26" s="27">
        <v>1</v>
      </c>
      <c r="F26" s="27">
        <v>1</v>
      </c>
      <c r="G26" s="27"/>
      <c r="H26" s="79"/>
      <c r="I26" s="79"/>
      <c r="J26" s="79"/>
      <c r="K26" s="82"/>
      <c r="L26" s="82"/>
      <c r="M26" s="82"/>
      <c r="N26" s="27"/>
      <c r="O26" s="289"/>
      <c r="P26" s="99">
        <f t="shared" si="0"/>
        <v>3</v>
      </c>
      <c r="R26" s="51"/>
    </row>
    <row r="27" spans="1:19" s="178" customFormat="1" ht="15.75">
      <c r="A27" s="173" t="s">
        <v>21</v>
      </c>
      <c r="B27" s="174"/>
      <c r="C27" s="174"/>
      <c r="D27" s="174">
        <v>1</v>
      </c>
      <c r="E27" s="174"/>
      <c r="F27" s="174"/>
      <c r="G27" s="174"/>
      <c r="H27" s="175"/>
      <c r="I27" s="175"/>
      <c r="J27" s="175"/>
      <c r="K27" s="174"/>
      <c r="L27" s="177"/>
      <c r="M27" s="177"/>
      <c r="N27" s="174"/>
      <c r="O27" s="290"/>
      <c r="P27" s="312">
        <f t="shared" si="0"/>
        <v>1</v>
      </c>
      <c r="R27" s="180"/>
      <c r="S27" s="181"/>
    </row>
    <row r="28" spans="1:19">
      <c r="A28" s="2" t="s">
        <v>22</v>
      </c>
      <c r="B28" s="27"/>
      <c r="C28" s="27"/>
      <c r="D28" s="27"/>
      <c r="E28" s="27"/>
      <c r="F28" s="27"/>
      <c r="G28" s="27"/>
      <c r="H28" s="79"/>
      <c r="I28" s="79"/>
      <c r="J28" s="79"/>
      <c r="K28" s="27"/>
      <c r="L28" s="27"/>
      <c r="M28" s="27"/>
      <c r="N28" s="27"/>
      <c r="O28" s="289"/>
      <c r="P28" s="99">
        <f t="shared" si="0"/>
        <v>0</v>
      </c>
      <c r="S28" s="72"/>
    </row>
    <row r="29" spans="1:19">
      <c r="A29" s="2" t="s">
        <v>23</v>
      </c>
      <c r="B29" s="27"/>
      <c r="C29" s="27"/>
      <c r="D29" s="27"/>
      <c r="E29" s="27">
        <v>1</v>
      </c>
      <c r="F29" s="27">
        <v>1</v>
      </c>
      <c r="G29" s="27"/>
      <c r="H29" s="79"/>
      <c r="I29" s="79"/>
      <c r="J29" s="79"/>
      <c r="K29" s="27"/>
      <c r="L29" s="27"/>
      <c r="M29" s="27"/>
      <c r="N29" s="27"/>
      <c r="O29" s="289"/>
      <c r="P29" s="99">
        <f t="shared" si="0"/>
        <v>2</v>
      </c>
      <c r="S29" s="72"/>
    </row>
    <row r="30" spans="1:19">
      <c r="A30" s="2" t="s">
        <v>24</v>
      </c>
      <c r="B30" s="27"/>
      <c r="C30" s="27"/>
      <c r="D30" s="27">
        <v>1</v>
      </c>
      <c r="E30" s="27"/>
      <c r="F30" s="27">
        <v>1</v>
      </c>
      <c r="G30" s="27">
        <v>1</v>
      </c>
      <c r="H30" s="79">
        <v>1</v>
      </c>
      <c r="I30" s="79"/>
      <c r="J30" s="79"/>
      <c r="K30" s="27"/>
      <c r="L30" s="27"/>
      <c r="M30" s="27"/>
      <c r="N30" s="27"/>
      <c r="O30" s="289"/>
      <c r="P30" s="99">
        <f t="shared" si="0"/>
        <v>4</v>
      </c>
      <c r="S30" s="72"/>
    </row>
    <row r="31" spans="1:19">
      <c r="A31" s="2" t="s">
        <v>25</v>
      </c>
      <c r="B31" s="27"/>
      <c r="C31" s="27"/>
      <c r="D31" s="27">
        <v>1</v>
      </c>
      <c r="E31" s="27"/>
      <c r="F31" s="27">
        <v>1</v>
      </c>
      <c r="G31" s="27">
        <v>1</v>
      </c>
      <c r="H31" s="79">
        <v>1</v>
      </c>
      <c r="I31" s="79"/>
      <c r="J31" s="79"/>
      <c r="K31" s="27"/>
      <c r="L31" s="27"/>
      <c r="M31" s="27"/>
      <c r="N31" s="27"/>
      <c r="O31" s="289"/>
      <c r="P31" s="99">
        <f t="shared" si="0"/>
        <v>4</v>
      </c>
      <c r="S31" s="72"/>
    </row>
    <row r="32" spans="1:19">
      <c r="A32" s="2" t="s">
        <v>26</v>
      </c>
      <c r="B32" s="27">
        <v>1</v>
      </c>
      <c r="C32" s="27"/>
      <c r="D32" s="27"/>
      <c r="E32" s="27">
        <v>1</v>
      </c>
      <c r="F32" s="27">
        <v>1</v>
      </c>
      <c r="G32" s="27"/>
      <c r="H32" s="79"/>
      <c r="I32" s="79"/>
      <c r="J32" s="79"/>
      <c r="K32" s="27"/>
      <c r="L32" s="27"/>
      <c r="M32" s="27"/>
      <c r="N32" s="27"/>
      <c r="O32" s="289"/>
      <c r="P32" s="99">
        <f t="shared" si="0"/>
        <v>3</v>
      </c>
      <c r="S32" s="72"/>
    </row>
    <row r="33" spans="1:19">
      <c r="A33" s="2" t="s">
        <v>27</v>
      </c>
      <c r="B33" s="27"/>
      <c r="C33" s="27"/>
      <c r="D33" s="27">
        <v>1</v>
      </c>
      <c r="E33" s="27"/>
      <c r="F33" s="27"/>
      <c r="G33" s="27">
        <v>1</v>
      </c>
      <c r="H33" s="79"/>
      <c r="I33" s="79"/>
      <c r="J33" s="79"/>
      <c r="K33" s="27"/>
      <c r="L33" s="27"/>
      <c r="M33" s="27"/>
      <c r="N33" s="27"/>
      <c r="O33" s="289"/>
      <c r="P33" s="99">
        <f t="shared" si="0"/>
        <v>2</v>
      </c>
      <c r="S33" s="72"/>
    </row>
    <row r="34" spans="1:19">
      <c r="A34" s="2" t="s">
        <v>65</v>
      </c>
      <c r="B34" s="27">
        <v>1</v>
      </c>
      <c r="C34" s="27"/>
      <c r="D34" s="27">
        <v>1</v>
      </c>
      <c r="E34" s="27">
        <v>1</v>
      </c>
      <c r="F34" s="27">
        <v>1</v>
      </c>
      <c r="G34" s="27"/>
      <c r="H34" s="79">
        <v>1</v>
      </c>
      <c r="I34" s="79"/>
      <c r="J34" s="79"/>
      <c r="K34" s="27"/>
      <c r="L34" s="27"/>
      <c r="M34" s="27"/>
      <c r="N34" s="27"/>
      <c r="O34" s="289"/>
      <c r="P34" s="99">
        <f t="shared" si="0"/>
        <v>5</v>
      </c>
      <c r="S34" s="72"/>
    </row>
    <row r="35" spans="1:19">
      <c r="A35" s="2" t="s">
        <v>28</v>
      </c>
      <c r="B35" s="27"/>
      <c r="C35" s="27">
        <v>1</v>
      </c>
      <c r="D35" s="27">
        <v>1</v>
      </c>
      <c r="E35" s="27"/>
      <c r="F35" s="27">
        <v>1</v>
      </c>
      <c r="G35" s="27"/>
      <c r="H35" s="79"/>
      <c r="I35" s="79"/>
      <c r="J35" s="79"/>
      <c r="K35" s="27"/>
      <c r="L35" s="27"/>
      <c r="M35" s="27"/>
      <c r="N35" s="27"/>
      <c r="O35" s="289"/>
      <c r="P35" s="99">
        <f t="shared" si="0"/>
        <v>3</v>
      </c>
      <c r="S35" s="72"/>
    </row>
    <row r="36" spans="1:19">
      <c r="A36" s="2" t="s">
        <v>29</v>
      </c>
      <c r="B36" s="27"/>
      <c r="C36" s="27">
        <v>1</v>
      </c>
      <c r="D36" s="27">
        <v>1</v>
      </c>
      <c r="E36" s="27"/>
      <c r="F36" s="27"/>
      <c r="G36" s="27"/>
      <c r="H36" s="79"/>
      <c r="I36" s="79"/>
      <c r="J36" s="79"/>
      <c r="K36" s="27"/>
      <c r="L36" s="27"/>
      <c r="M36" s="27"/>
      <c r="N36" s="27"/>
      <c r="O36" s="289"/>
      <c r="P36" s="99">
        <f t="shared" si="0"/>
        <v>2</v>
      </c>
      <c r="S36" s="72"/>
    </row>
    <row r="37" spans="1:19">
      <c r="A37" s="2" t="s">
        <v>30</v>
      </c>
      <c r="B37" s="27">
        <v>1</v>
      </c>
      <c r="C37" s="27"/>
      <c r="D37" s="27">
        <v>1</v>
      </c>
      <c r="E37" s="27">
        <v>1</v>
      </c>
      <c r="F37" s="27">
        <v>1</v>
      </c>
      <c r="G37" s="27"/>
      <c r="H37" s="79"/>
      <c r="I37" s="79"/>
      <c r="J37" s="79"/>
      <c r="K37" s="27"/>
      <c r="L37" s="27"/>
      <c r="M37" s="27"/>
      <c r="N37" s="27"/>
      <c r="O37" s="289"/>
      <c r="P37" s="99">
        <f t="shared" si="0"/>
        <v>4</v>
      </c>
      <c r="S37" s="72"/>
    </row>
    <row r="38" spans="1:19">
      <c r="A38" s="2" t="s">
        <v>31</v>
      </c>
      <c r="B38" s="27">
        <v>1</v>
      </c>
      <c r="C38" s="27"/>
      <c r="D38" s="27">
        <v>1</v>
      </c>
      <c r="E38" s="27"/>
      <c r="F38" s="27">
        <v>1</v>
      </c>
      <c r="G38" s="27">
        <v>1</v>
      </c>
      <c r="H38" s="79"/>
      <c r="I38" s="79"/>
      <c r="J38" s="79"/>
      <c r="K38" s="27"/>
      <c r="L38" s="27"/>
      <c r="M38" s="27"/>
      <c r="N38" s="27"/>
      <c r="O38" s="289"/>
      <c r="P38" s="99">
        <f t="shared" si="0"/>
        <v>4</v>
      </c>
      <c r="S38" s="72"/>
    </row>
    <row r="39" spans="1:19">
      <c r="A39" t="s">
        <v>32</v>
      </c>
      <c r="B39" s="27"/>
      <c r="C39" s="27">
        <v>1</v>
      </c>
      <c r="D39" s="27">
        <v>1</v>
      </c>
      <c r="E39" s="27">
        <v>1</v>
      </c>
      <c r="F39" s="27">
        <v>1</v>
      </c>
      <c r="G39" s="27">
        <v>1</v>
      </c>
      <c r="H39" s="79"/>
      <c r="I39" s="79"/>
      <c r="J39" s="79"/>
      <c r="K39" s="27"/>
      <c r="L39" s="27"/>
      <c r="M39" s="27"/>
      <c r="N39" s="27"/>
      <c r="O39" s="289"/>
      <c r="P39" s="99">
        <f t="shared" si="0"/>
        <v>5</v>
      </c>
      <c r="S39" s="72"/>
    </row>
    <row r="40" spans="1:19">
      <c r="A40" t="s">
        <v>66</v>
      </c>
      <c r="B40" s="126">
        <v>1</v>
      </c>
      <c r="C40" s="127"/>
      <c r="D40" s="127">
        <v>1</v>
      </c>
      <c r="E40" s="127">
        <v>1</v>
      </c>
      <c r="F40" s="127">
        <v>1</v>
      </c>
      <c r="G40" s="127"/>
      <c r="H40" s="127">
        <v>1</v>
      </c>
      <c r="I40" s="127"/>
      <c r="J40" s="127"/>
      <c r="K40" s="127"/>
      <c r="L40" s="127"/>
      <c r="M40" s="127"/>
      <c r="N40" s="127"/>
      <c r="O40" s="127"/>
      <c r="P40" s="99">
        <f t="shared" si="0"/>
        <v>5</v>
      </c>
    </row>
    <row r="41" spans="1:19">
      <c r="A41" t="s">
        <v>33</v>
      </c>
      <c r="B41" s="27">
        <v>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9"/>
      <c r="P41" s="99">
        <f t="shared" si="0"/>
        <v>1</v>
      </c>
    </row>
    <row r="42" spans="1:19">
      <c r="A42" s="244" t="s">
        <v>63</v>
      </c>
      <c r="B42" s="245"/>
      <c r="C42" s="245"/>
      <c r="D42" s="246">
        <v>1</v>
      </c>
      <c r="E42" s="219"/>
      <c r="F42" s="247"/>
      <c r="G42" s="247"/>
      <c r="H42" s="247"/>
      <c r="I42" s="247"/>
      <c r="J42" s="247"/>
      <c r="K42" s="247"/>
      <c r="L42" s="247"/>
      <c r="M42" s="247"/>
      <c r="N42" s="245"/>
      <c r="O42" s="291"/>
      <c r="P42" s="312">
        <f t="shared" si="0"/>
        <v>1</v>
      </c>
    </row>
    <row r="43" spans="1:19">
      <c r="A43" s="282" t="s">
        <v>34</v>
      </c>
      <c r="B43" s="286"/>
      <c r="C43" s="286"/>
      <c r="D43" s="284">
        <v>1</v>
      </c>
      <c r="E43" s="91"/>
      <c r="F43" s="285"/>
      <c r="G43" s="285"/>
      <c r="H43" s="91">
        <v>1</v>
      </c>
      <c r="I43" s="285"/>
      <c r="J43" s="285"/>
      <c r="K43" s="285"/>
      <c r="L43" s="285"/>
      <c r="M43" s="285"/>
      <c r="N43" s="283"/>
      <c r="O43" s="292"/>
      <c r="P43" s="99">
        <f t="shared" si="0"/>
        <v>2</v>
      </c>
    </row>
    <row r="44" spans="1:19">
      <c r="A44" s="2" t="s">
        <v>35</v>
      </c>
      <c r="B44" s="27"/>
      <c r="C44" s="27"/>
      <c r="D44" s="27">
        <v>1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9"/>
      <c r="P44" s="99">
        <f t="shared" si="0"/>
        <v>1</v>
      </c>
    </row>
    <row r="45" spans="1:19">
      <c r="A45" s="2" t="s">
        <v>36</v>
      </c>
      <c r="B45" s="27"/>
      <c r="C45" s="27"/>
      <c r="D45" s="27">
        <v>1</v>
      </c>
      <c r="E45" s="27"/>
      <c r="F45" s="27">
        <v>1</v>
      </c>
      <c r="G45" s="27"/>
      <c r="H45" s="27"/>
      <c r="I45" s="27"/>
      <c r="J45" s="27"/>
      <c r="K45" s="27"/>
      <c r="L45" s="27"/>
      <c r="M45" s="27"/>
      <c r="N45" s="27"/>
      <c r="O45" s="289"/>
      <c r="P45" s="99">
        <f t="shared" si="0"/>
        <v>2</v>
      </c>
    </row>
    <row r="46" spans="1:19">
      <c r="A46" s="2" t="s">
        <v>37</v>
      </c>
      <c r="B46" s="27"/>
      <c r="C46" s="27"/>
      <c r="D46" s="27">
        <v>1</v>
      </c>
      <c r="E46" s="27"/>
      <c r="F46" s="27">
        <v>1</v>
      </c>
      <c r="G46" s="27">
        <v>1</v>
      </c>
      <c r="H46" s="27">
        <v>1</v>
      </c>
      <c r="I46" s="27"/>
      <c r="J46" s="27"/>
      <c r="K46" s="27"/>
      <c r="L46" s="27"/>
      <c r="M46" s="27"/>
      <c r="N46" s="27"/>
      <c r="O46" s="289"/>
      <c r="P46" s="99">
        <f t="shared" si="0"/>
        <v>4</v>
      </c>
    </row>
    <row r="47" spans="1:19">
      <c r="A47" s="2" t="s">
        <v>38</v>
      </c>
      <c r="B47" s="27"/>
      <c r="C47" s="27"/>
      <c r="D47" s="27">
        <v>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9"/>
      <c r="P47" s="99">
        <f t="shared" si="0"/>
        <v>1</v>
      </c>
    </row>
    <row r="48" spans="1:19">
      <c r="A48" s="2" t="s">
        <v>39</v>
      </c>
      <c r="B48" s="27"/>
      <c r="C48" s="27"/>
      <c r="D48" s="224"/>
      <c r="E48" s="27"/>
      <c r="F48" s="27">
        <v>1</v>
      </c>
      <c r="G48" s="27">
        <v>1</v>
      </c>
      <c r="H48" s="27"/>
      <c r="I48" s="229"/>
      <c r="J48" s="27"/>
      <c r="K48" s="27"/>
      <c r="L48" s="27"/>
      <c r="M48" s="27"/>
      <c r="N48" s="229"/>
      <c r="O48" s="293"/>
      <c r="P48" s="99">
        <f t="shared" si="0"/>
        <v>2</v>
      </c>
    </row>
    <row r="49" spans="1:29">
      <c r="A49" s="222" t="s">
        <v>40</v>
      </c>
      <c r="B49" s="258"/>
      <c r="C49" s="258"/>
      <c r="D49" s="52">
        <v>1</v>
      </c>
      <c r="E49" s="259"/>
      <c r="F49" s="227"/>
      <c r="G49" s="230"/>
      <c r="H49" s="308"/>
      <c r="I49" s="227"/>
      <c r="J49" s="227"/>
      <c r="K49" s="227"/>
      <c r="L49" s="230"/>
      <c r="M49" s="230"/>
      <c r="N49" s="223"/>
      <c r="O49" s="304"/>
      <c r="P49" s="99">
        <f t="shared" si="0"/>
        <v>1</v>
      </c>
    </row>
    <row r="50" spans="1:29">
      <c r="A50" s="225" t="s">
        <v>41</v>
      </c>
      <c r="B50" s="260"/>
      <c r="C50" s="260">
        <v>1</v>
      </c>
      <c r="D50" s="261">
        <v>1</v>
      </c>
      <c r="E50" s="262">
        <v>1</v>
      </c>
      <c r="F50" s="262">
        <v>1</v>
      </c>
      <c r="G50" s="262">
        <v>1</v>
      </c>
      <c r="H50" s="262">
        <v>1</v>
      </c>
      <c r="I50" s="228"/>
      <c r="J50" s="228"/>
      <c r="K50" s="228"/>
      <c r="L50" s="228"/>
      <c r="M50" s="228"/>
      <c r="N50" s="226"/>
      <c r="O50" s="295"/>
      <c r="P50" s="99">
        <f t="shared" si="0"/>
        <v>6</v>
      </c>
    </row>
    <row r="52" spans="1:29" s="182" customFormat="1">
      <c r="A52" s="263" t="s">
        <v>69</v>
      </c>
      <c r="B52" s="264"/>
      <c r="C52" s="231"/>
      <c r="D52" s="232"/>
      <c r="E52" s="233"/>
      <c r="F52" s="233"/>
      <c r="G52" s="233"/>
      <c r="H52" s="307">
        <v>1</v>
      </c>
      <c r="I52" s="233"/>
      <c r="J52" s="233"/>
      <c r="K52" s="233"/>
      <c r="L52" s="233"/>
      <c r="M52" s="233"/>
      <c r="N52" s="231"/>
      <c r="O52" s="223"/>
      <c r="P52" s="287">
        <f t="shared" ref="P52" si="1">SUM(B52:N52)</f>
        <v>1</v>
      </c>
      <c r="Q52" s="182" t="s">
        <v>102</v>
      </c>
    </row>
    <row r="53" spans="1:29" s="213" customFormat="1">
      <c r="B53" s="214"/>
      <c r="C53" s="215"/>
      <c r="D53" s="215"/>
      <c r="E53" s="215"/>
      <c r="F53" s="214"/>
      <c r="G53" s="214"/>
      <c r="H53" s="215"/>
      <c r="I53" s="215"/>
      <c r="J53" s="215"/>
      <c r="K53" s="215"/>
      <c r="L53" s="215"/>
      <c r="M53" s="215"/>
      <c r="N53" s="215"/>
      <c r="O53" s="215"/>
      <c r="P53" s="183">
        <f>SUM(P4:P52)</f>
        <v>117</v>
      </c>
    </row>
    <row r="54" spans="1:29">
      <c r="A54" s="7"/>
      <c r="B54" s="8">
        <f t="shared" ref="B54:H54" si="2">SUM(B4:B52)</f>
        <v>13</v>
      </c>
      <c r="C54" s="8">
        <f t="shared" si="2"/>
        <v>8</v>
      </c>
      <c r="D54" s="8">
        <f t="shared" si="2"/>
        <v>36</v>
      </c>
      <c r="E54" s="8">
        <f t="shared" si="2"/>
        <v>15</v>
      </c>
      <c r="F54" s="8">
        <f t="shared" si="2"/>
        <v>23</v>
      </c>
      <c r="G54" s="8">
        <f t="shared" si="2"/>
        <v>11</v>
      </c>
      <c r="H54" s="8">
        <f t="shared" si="2"/>
        <v>11</v>
      </c>
      <c r="I54" s="8"/>
      <c r="J54" s="8"/>
      <c r="K54" s="8"/>
      <c r="L54" s="8"/>
      <c r="M54" s="8"/>
      <c r="N54" s="8"/>
      <c r="O54" s="8"/>
      <c r="P54" s="313"/>
      <c r="Q54" s="314" t="s">
        <v>107</v>
      </c>
      <c r="R54" s="314"/>
      <c r="S54" s="314"/>
      <c r="T54" s="314"/>
    </row>
    <row r="55" spans="1:29">
      <c r="O55" s="294"/>
      <c r="P55" s="216"/>
    </row>
    <row r="56" spans="1:29">
      <c r="P56" s="11">
        <f>P53/44</f>
        <v>2.6590909090909092</v>
      </c>
      <c r="Q56" t="s">
        <v>108</v>
      </c>
    </row>
    <row r="58" spans="1:29">
      <c r="R58" s="11"/>
    </row>
    <row r="59" spans="1:29">
      <c r="N59" s="11"/>
      <c r="O59" s="11"/>
    </row>
    <row r="60" spans="1:29">
      <c r="AC60" s="221"/>
    </row>
  </sheetData>
  <autoFilter ref="A3:P54" xr:uid="{00000000-0009-0000-0000-000000000000}"/>
  <conditionalFormatting sqref="P52:P53 P4:P22 P28:P41 P24:P26 P43:P50">
    <cfRule type="cellIs" dxfId="43" priority="2" operator="greaterThan">
      <formula>2</formula>
    </cfRule>
    <cfRule type="cellIs" dxfId="42" priority="3" operator="greaterThan">
      <formula>2</formula>
    </cfRule>
    <cfRule type="cellIs" dxfId="41" priority="4" operator="lessThan">
      <formula>1</formula>
    </cfRule>
  </conditionalFormatting>
  <conditionalFormatting sqref="P4:P22 P28:P41 P24:P26 P43:P52">
    <cfRule type="top10" dxfId="40" priority="1" rank="3"/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1"/>
  <sheetViews>
    <sheetView workbookViewId="0">
      <pane xSplit="1" ySplit="3" topLeftCell="B18" activePane="bottomRight" state="frozen"/>
      <selection pane="topRight" activeCell="B1" sqref="B1"/>
      <selection pane="bottomLeft" activeCell="A4" sqref="A4"/>
      <selection pane="bottomRight" activeCell="AK50" sqref="AK50"/>
    </sheetView>
  </sheetViews>
  <sheetFormatPr defaultRowHeight="15"/>
  <cols>
    <col min="1" max="1" width="17.5703125" customWidth="1"/>
    <col min="2" max="2" width="4.28515625" customWidth="1"/>
    <col min="3" max="4" width="4.5703125" customWidth="1"/>
    <col min="5" max="9" width="4.140625" customWidth="1"/>
    <col min="10" max="10" width="3.5703125" customWidth="1"/>
    <col min="11" max="11" width="4" customWidth="1"/>
    <col min="12" max="12" width="4.28515625" customWidth="1"/>
    <col min="13" max="13" width="4.5703125" customWidth="1"/>
    <col min="14" max="15" width="3.5703125" customWidth="1"/>
    <col min="16" max="16" width="4" customWidth="1"/>
    <col min="17" max="17" width="4.42578125" customWidth="1"/>
    <col min="18" max="18" width="3.85546875" customWidth="1"/>
    <col min="19" max="20" width="4.42578125" customWidth="1"/>
    <col min="21" max="21" width="3.28515625" customWidth="1"/>
    <col min="22" max="22" width="3.5703125" customWidth="1"/>
    <col min="23" max="23" width="3" customWidth="1"/>
    <col min="24" max="24" width="4.28515625" customWidth="1"/>
    <col min="25" max="25" width="3.85546875" customWidth="1"/>
    <col min="26" max="27" width="4" customWidth="1"/>
    <col min="28" max="28" width="3" customWidth="1"/>
    <col min="29" max="29" width="3.42578125" customWidth="1"/>
    <col min="30" max="30" width="4.85546875" customWidth="1"/>
    <col min="31" max="31" width="4.42578125" customWidth="1"/>
    <col min="32" max="36" width="3.5703125" customWidth="1"/>
    <col min="37" max="37" width="4.85546875" customWidth="1"/>
    <col min="38" max="38" width="18" customWidth="1"/>
    <col min="40" max="40" width="7.7109375" customWidth="1"/>
  </cols>
  <sheetData>
    <row r="1" spans="1:40">
      <c r="A1" s="325" t="s">
        <v>121</v>
      </c>
      <c r="B1" s="326"/>
      <c r="C1" s="327"/>
      <c r="D1" s="328"/>
      <c r="E1" s="239"/>
      <c r="F1" s="239"/>
      <c r="G1" s="239"/>
      <c r="H1" s="239"/>
      <c r="I1" s="240"/>
      <c r="J1" s="240"/>
      <c r="K1" s="240"/>
      <c r="L1" s="240"/>
      <c r="M1" s="241"/>
      <c r="N1" s="329"/>
      <c r="O1" s="329"/>
      <c r="P1" s="448"/>
      <c r="Q1" s="448"/>
      <c r="R1" s="448"/>
      <c r="S1" s="448"/>
      <c r="T1" s="451"/>
      <c r="U1" s="451"/>
      <c r="V1" s="451"/>
      <c r="W1" s="451"/>
      <c r="X1" s="241"/>
      <c r="Y1" s="241"/>
      <c r="Z1" s="241"/>
      <c r="AA1" s="241"/>
      <c r="AB1" s="241"/>
      <c r="AC1" s="330"/>
      <c r="AD1" s="330"/>
      <c r="AE1" s="330"/>
      <c r="AF1" s="330"/>
      <c r="AG1" s="331"/>
      <c r="AH1" s="332"/>
      <c r="AI1" s="332"/>
      <c r="AJ1" s="333"/>
      <c r="AK1" s="334"/>
      <c r="AL1" s="59"/>
      <c r="AM1" s="59"/>
      <c r="AN1" s="59"/>
    </row>
    <row r="2" spans="1:40">
      <c r="A2" s="335"/>
      <c r="B2" s="336" t="s">
        <v>122</v>
      </c>
      <c r="C2" s="337"/>
      <c r="D2" s="420" t="s">
        <v>123</v>
      </c>
      <c r="E2" s="420"/>
      <c r="F2" s="420"/>
      <c r="G2" s="420"/>
      <c r="H2" s="420"/>
      <c r="I2" s="421" t="s">
        <v>124</v>
      </c>
      <c r="J2" s="421"/>
      <c r="K2" s="421"/>
      <c r="L2" s="421"/>
      <c r="M2" s="422" t="s">
        <v>125</v>
      </c>
      <c r="N2" s="422"/>
      <c r="O2" s="422"/>
      <c r="P2" s="462" t="s">
        <v>209</v>
      </c>
      <c r="Q2" s="462"/>
      <c r="R2" s="462"/>
      <c r="S2" s="462"/>
      <c r="T2" s="449" t="s">
        <v>126</v>
      </c>
      <c r="U2" s="449"/>
      <c r="V2" s="449"/>
      <c r="W2" s="449"/>
      <c r="X2" s="422" t="s">
        <v>127</v>
      </c>
      <c r="Y2" s="423"/>
      <c r="Z2" s="423"/>
      <c r="AA2" s="423"/>
      <c r="AB2" s="423"/>
      <c r="AC2" s="417" t="s">
        <v>128</v>
      </c>
      <c r="AD2" s="417"/>
      <c r="AE2" s="417"/>
      <c r="AF2" s="417"/>
      <c r="AG2" s="418" t="s">
        <v>129</v>
      </c>
      <c r="AH2" s="418"/>
      <c r="AI2" s="418"/>
      <c r="AJ2" s="419"/>
      <c r="AK2" s="334"/>
      <c r="AL2" s="59"/>
      <c r="AM2" s="59"/>
      <c r="AN2" s="59"/>
    </row>
    <row r="3" spans="1:40" ht="34.5">
      <c r="A3" s="338" t="s">
        <v>130</v>
      </c>
      <c r="B3" s="339" t="s">
        <v>131</v>
      </c>
      <c r="C3" s="340" t="s">
        <v>132</v>
      </c>
      <c r="D3" s="341" t="s">
        <v>133</v>
      </c>
      <c r="E3" s="342" t="s">
        <v>134</v>
      </c>
      <c r="F3" s="342" t="s">
        <v>135</v>
      </c>
      <c r="G3" s="342" t="s">
        <v>136</v>
      </c>
      <c r="H3" s="342" t="s">
        <v>137</v>
      </c>
      <c r="I3" s="398" t="s">
        <v>138</v>
      </c>
      <c r="J3" s="398" t="s">
        <v>139</v>
      </c>
      <c r="K3" s="398" t="s">
        <v>140</v>
      </c>
      <c r="L3" s="398" t="s">
        <v>141</v>
      </c>
      <c r="M3" s="412" t="s">
        <v>142</v>
      </c>
      <c r="N3" s="412" t="s">
        <v>143</v>
      </c>
      <c r="O3" s="412" t="s">
        <v>144</v>
      </c>
      <c r="P3" s="434" t="s">
        <v>145</v>
      </c>
      <c r="Q3" s="435" t="s">
        <v>146</v>
      </c>
      <c r="R3" s="435" t="s">
        <v>147</v>
      </c>
      <c r="S3" s="435" t="s">
        <v>148</v>
      </c>
      <c r="T3" s="458" t="s">
        <v>149</v>
      </c>
      <c r="U3" s="458" t="s">
        <v>150</v>
      </c>
      <c r="V3" s="458" t="s">
        <v>151</v>
      </c>
      <c r="W3" s="458" t="s">
        <v>152</v>
      </c>
      <c r="X3" s="249" t="s">
        <v>153</v>
      </c>
      <c r="Y3" s="249" t="s">
        <v>154</v>
      </c>
      <c r="Z3" s="249" t="s">
        <v>155</v>
      </c>
      <c r="AA3" s="249" t="s">
        <v>156</v>
      </c>
      <c r="AB3" s="249" t="s">
        <v>157</v>
      </c>
      <c r="AC3" s="345" t="s">
        <v>158</v>
      </c>
      <c r="AD3" s="345" t="s">
        <v>159</v>
      </c>
      <c r="AE3" s="345" t="s">
        <v>160</v>
      </c>
      <c r="AF3" s="345" t="s">
        <v>161</v>
      </c>
      <c r="AG3" s="343" t="s">
        <v>162</v>
      </c>
      <c r="AH3" s="344" t="s">
        <v>163</v>
      </c>
      <c r="AI3" s="344" t="s">
        <v>164</v>
      </c>
      <c r="AJ3" s="346" t="s">
        <v>165</v>
      </c>
      <c r="AK3" s="347" t="s">
        <v>0</v>
      </c>
      <c r="AL3" s="61" t="s">
        <v>166</v>
      </c>
      <c r="AM3" s="61"/>
      <c r="AN3" s="61"/>
    </row>
    <row r="4" spans="1:40">
      <c r="A4" s="88" t="s">
        <v>1</v>
      </c>
      <c r="B4" s="348">
        <v>1</v>
      </c>
      <c r="C4" s="349">
        <v>1</v>
      </c>
      <c r="D4" s="235"/>
      <c r="E4" s="235">
        <v>1</v>
      </c>
      <c r="F4" s="235"/>
      <c r="G4" s="235">
        <v>1</v>
      </c>
      <c r="H4" s="235"/>
      <c r="I4" s="397">
        <v>1</v>
      </c>
      <c r="J4" s="397"/>
      <c r="K4" s="397"/>
      <c r="L4" s="397"/>
      <c r="M4" s="407"/>
      <c r="N4" s="407">
        <v>1</v>
      </c>
      <c r="O4" s="407">
        <v>1</v>
      </c>
      <c r="P4" s="436"/>
      <c r="Q4" s="437"/>
      <c r="R4" s="437"/>
      <c r="S4" s="437"/>
      <c r="T4" s="451"/>
      <c r="U4" s="451"/>
      <c r="V4" s="451"/>
      <c r="W4" s="451"/>
      <c r="X4" s="162"/>
      <c r="Y4" s="162"/>
      <c r="Z4" s="162"/>
      <c r="AA4" s="162"/>
      <c r="AB4" s="162"/>
      <c r="AC4" s="254"/>
      <c r="AD4" s="254"/>
      <c r="AE4" s="254"/>
      <c r="AF4" s="254"/>
      <c r="AG4" s="350"/>
      <c r="AH4" s="351"/>
      <c r="AI4" s="351"/>
      <c r="AJ4" s="352"/>
      <c r="AK4" s="163">
        <f t="shared" ref="AK4:AK26" si="0">SUM(B4:AJ4)</f>
        <v>7</v>
      </c>
      <c r="AL4" s="59"/>
      <c r="AM4" s="59"/>
      <c r="AN4" s="59"/>
    </row>
    <row r="5" spans="1:40">
      <c r="A5" s="353" t="s">
        <v>2</v>
      </c>
      <c r="B5" s="326"/>
      <c r="C5" s="327"/>
      <c r="D5" s="328"/>
      <c r="E5" s="237"/>
      <c r="F5" s="236"/>
      <c r="G5" s="236"/>
      <c r="H5" s="354"/>
      <c r="I5" s="399"/>
      <c r="J5" s="399"/>
      <c r="K5" s="399"/>
      <c r="L5" s="399"/>
      <c r="M5" s="411"/>
      <c r="N5" s="411"/>
      <c r="O5" s="411"/>
      <c r="P5" s="431"/>
      <c r="Q5" s="432"/>
      <c r="R5" s="432"/>
      <c r="S5" s="432"/>
      <c r="T5" s="451"/>
      <c r="U5" s="451"/>
      <c r="V5" s="451"/>
      <c r="W5" s="451"/>
      <c r="X5" s="252"/>
      <c r="Y5" s="252"/>
      <c r="Z5" s="252"/>
      <c r="AA5" s="252"/>
      <c r="AB5" s="252"/>
      <c r="AC5" s="256"/>
      <c r="AD5" s="256"/>
      <c r="AE5" s="256"/>
      <c r="AF5" s="256"/>
      <c r="AG5" s="355"/>
      <c r="AH5" s="356"/>
      <c r="AI5" s="356"/>
      <c r="AJ5" s="333"/>
      <c r="AK5" s="357">
        <f t="shared" si="0"/>
        <v>0</v>
      </c>
      <c r="AL5" s="59"/>
      <c r="AM5" s="59"/>
      <c r="AN5" s="59"/>
    </row>
    <row r="6" spans="1:40">
      <c r="A6" s="88" t="s">
        <v>3</v>
      </c>
      <c r="B6" s="326"/>
      <c r="C6" s="327"/>
      <c r="D6" s="328"/>
      <c r="E6" s="237"/>
      <c r="F6" s="236"/>
      <c r="G6" s="236"/>
      <c r="H6" s="354"/>
      <c r="I6" s="399"/>
      <c r="J6" s="399"/>
      <c r="K6" s="399"/>
      <c r="L6" s="399"/>
      <c r="M6" s="411"/>
      <c r="N6" s="411"/>
      <c r="O6" s="411"/>
      <c r="P6" s="431"/>
      <c r="Q6" s="432"/>
      <c r="R6" s="432"/>
      <c r="S6" s="432">
        <v>1</v>
      </c>
      <c r="T6" s="451"/>
      <c r="U6" s="451"/>
      <c r="V6" s="451"/>
      <c r="W6" s="451"/>
      <c r="X6" s="252"/>
      <c r="Y6" s="252"/>
      <c r="Z6" s="252"/>
      <c r="AA6" s="252"/>
      <c r="AB6" s="252"/>
      <c r="AC6" s="256"/>
      <c r="AD6" s="256"/>
      <c r="AE6" s="256"/>
      <c r="AF6" s="256"/>
      <c r="AG6" s="355"/>
      <c r="AH6" s="356"/>
      <c r="AI6" s="356"/>
      <c r="AJ6" s="333"/>
      <c r="AK6" s="163">
        <f t="shared" si="0"/>
        <v>1</v>
      </c>
      <c r="AL6" s="59"/>
      <c r="AM6" s="59"/>
      <c r="AN6" s="59"/>
    </row>
    <row r="7" spans="1:40">
      <c r="A7" s="88" t="s">
        <v>4</v>
      </c>
      <c r="B7" s="326"/>
      <c r="C7" s="327"/>
      <c r="D7" s="328"/>
      <c r="E7" s="237"/>
      <c r="F7" s="236"/>
      <c r="G7" s="236"/>
      <c r="H7" s="354"/>
      <c r="I7" s="399"/>
      <c r="J7" s="399"/>
      <c r="K7" s="399"/>
      <c r="L7" s="399"/>
      <c r="M7" s="411"/>
      <c r="N7" s="411"/>
      <c r="O7" s="411"/>
      <c r="P7" s="431"/>
      <c r="Q7" s="432">
        <v>1</v>
      </c>
      <c r="R7" s="432">
        <v>1</v>
      </c>
      <c r="S7" s="432"/>
      <c r="T7" s="451"/>
      <c r="U7" s="451"/>
      <c r="V7" s="451"/>
      <c r="W7" s="451"/>
      <c r="X7" s="252"/>
      <c r="Y7" s="252"/>
      <c r="Z7" s="252"/>
      <c r="AA7" s="252"/>
      <c r="AB7" s="252"/>
      <c r="AC7" s="256"/>
      <c r="AD7" s="256"/>
      <c r="AE7" s="256"/>
      <c r="AF7" s="256"/>
      <c r="AG7" s="355"/>
      <c r="AH7" s="356"/>
      <c r="AI7" s="356"/>
      <c r="AJ7" s="333"/>
      <c r="AK7" s="163">
        <f t="shared" si="0"/>
        <v>2</v>
      </c>
      <c r="AL7" s="59"/>
      <c r="AM7" s="59"/>
      <c r="AN7" s="59"/>
    </row>
    <row r="8" spans="1:40">
      <c r="A8" s="88" t="s">
        <v>5</v>
      </c>
      <c r="B8" s="326"/>
      <c r="C8" s="327"/>
      <c r="D8" s="328"/>
      <c r="E8" s="237"/>
      <c r="F8" s="236"/>
      <c r="G8" s="236"/>
      <c r="H8" s="354"/>
      <c r="I8" s="399"/>
      <c r="J8" s="399"/>
      <c r="K8" s="399"/>
      <c r="L8" s="399"/>
      <c r="M8" s="411"/>
      <c r="N8" s="411"/>
      <c r="O8" s="411"/>
      <c r="P8" s="438"/>
      <c r="Q8" s="432"/>
      <c r="R8" s="432"/>
      <c r="S8" s="432"/>
      <c r="T8" s="451"/>
      <c r="U8" s="451"/>
      <c r="V8" s="451"/>
      <c r="W8" s="451"/>
      <c r="X8" s="252"/>
      <c r="Y8" s="252"/>
      <c r="Z8" s="252"/>
      <c r="AA8" s="252"/>
      <c r="AB8" s="252"/>
      <c r="AC8" s="255"/>
      <c r="AD8" s="256"/>
      <c r="AE8" s="256"/>
      <c r="AF8" s="256"/>
      <c r="AG8" s="355"/>
      <c r="AH8" s="356"/>
      <c r="AI8" s="356"/>
      <c r="AJ8" s="333"/>
      <c r="AK8" s="163">
        <f t="shared" si="0"/>
        <v>0</v>
      </c>
      <c r="AL8" s="59"/>
      <c r="AM8" s="59"/>
      <c r="AN8" s="59"/>
    </row>
    <row r="9" spans="1:40">
      <c r="A9" s="88" t="s">
        <v>6</v>
      </c>
      <c r="B9" s="358">
        <v>2</v>
      </c>
      <c r="C9" s="327">
        <v>1</v>
      </c>
      <c r="D9" s="328">
        <v>1</v>
      </c>
      <c r="E9" s="237">
        <v>1</v>
      </c>
      <c r="F9" s="236">
        <v>1</v>
      </c>
      <c r="G9" s="236"/>
      <c r="H9" s="354"/>
      <c r="I9" s="399"/>
      <c r="J9" s="399"/>
      <c r="K9" s="399"/>
      <c r="L9" s="399"/>
      <c r="M9" s="411"/>
      <c r="N9" s="411"/>
      <c r="O9" s="411"/>
      <c r="P9" s="438"/>
      <c r="Q9" s="432"/>
      <c r="R9" s="432">
        <v>1</v>
      </c>
      <c r="S9" s="432"/>
      <c r="T9" s="451"/>
      <c r="U9" s="451"/>
      <c r="V9" s="451"/>
      <c r="W9" s="451"/>
      <c r="X9" s="252"/>
      <c r="Y9" s="252"/>
      <c r="Z9" s="252"/>
      <c r="AA9" s="252"/>
      <c r="AB9" s="252"/>
      <c r="AC9" s="255"/>
      <c r="AD9" s="256"/>
      <c r="AE9" s="256"/>
      <c r="AF9" s="256"/>
      <c r="AG9" s="355"/>
      <c r="AH9" s="356"/>
      <c r="AI9" s="356"/>
      <c r="AJ9" s="333"/>
      <c r="AK9" s="163">
        <f t="shared" si="0"/>
        <v>7</v>
      </c>
      <c r="AL9" s="59"/>
      <c r="AM9" s="59"/>
      <c r="AN9" s="59"/>
    </row>
    <row r="10" spans="1:40">
      <c r="A10" s="88" t="s">
        <v>7</v>
      </c>
      <c r="B10" s="326"/>
      <c r="C10" s="327"/>
      <c r="D10" s="328"/>
      <c r="E10" s="237"/>
      <c r="F10" s="236"/>
      <c r="G10" s="236"/>
      <c r="H10" s="354"/>
      <c r="I10" s="399"/>
      <c r="J10" s="399"/>
      <c r="K10" s="399"/>
      <c r="L10" s="399"/>
      <c r="M10" s="411"/>
      <c r="N10" s="411"/>
      <c r="O10" s="411"/>
      <c r="P10" s="438"/>
      <c r="Q10" s="432"/>
      <c r="R10" s="432"/>
      <c r="S10" s="432"/>
      <c r="T10" s="451"/>
      <c r="U10" s="454"/>
      <c r="V10" s="451"/>
      <c r="W10" s="451"/>
      <c r="X10" s="252"/>
      <c r="Y10" s="252"/>
      <c r="Z10" s="252"/>
      <c r="AA10" s="252"/>
      <c r="AB10" s="252"/>
      <c r="AC10" s="255"/>
      <c r="AD10" s="256"/>
      <c r="AE10" s="256"/>
      <c r="AF10" s="256"/>
      <c r="AG10" s="355"/>
      <c r="AH10" s="356"/>
      <c r="AI10" s="356"/>
      <c r="AJ10" s="333"/>
      <c r="AK10" s="163">
        <f t="shared" si="0"/>
        <v>0</v>
      </c>
      <c r="AL10" s="59"/>
      <c r="AM10" s="59"/>
      <c r="AN10" s="59"/>
    </row>
    <row r="11" spans="1:40">
      <c r="A11" s="88" t="s">
        <v>8</v>
      </c>
      <c r="B11" s="326"/>
      <c r="C11" s="327"/>
      <c r="D11" s="328"/>
      <c r="E11" s="237"/>
      <c r="F11" s="236"/>
      <c r="G11" s="236"/>
      <c r="H11" s="354"/>
      <c r="I11" s="399"/>
      <c r="J11" s="399"/>
      <c r="K11" s="399"/>
      <c r="L11" s="399"/>
      <c r="M11" s="411"/>
      <c r="N11" s="411"/>
      <c r="O11" s="411"/>
      <c r="P11" s="438"/>
      <c r="Q11" s="432">
        <v>1</v>
      </c>
      <c r="R11" s="432"/>
      <c r="S11" s="432"/>
      <c r="T11" s="451"/>
      <c r="U11" s="454"/>
      <c r="V11" s="451"/>
      <c r="W11" s="451"/>
      <c r="X11" s="252"/>
      <c r="Y11" s="252"/>
      <c r="Z11" s="252"/>
      <c r="AA11" s="252"/>
      <c r="AB11" s="252"/>
      <c r="AC11" s="255"/>
      <c r="AD11" s="256"/>
      <c r="AE11" s="256"/>
      <c r="AF11" s="256"/>
      <c r="AG11" s="355"/>
      <c r="AH11" s="356"/>
      <c r="AI11" s="356"/>
      <c r="AJ11" s="333"/>
      <c r="AK11" s="163">
        <f t="shared" si="0"/>
        <v>1</v>
      </c>
      <c r="AL11" s="59"/>
      <c r="AM11" s="59"/>
      <c r="AN11" s="59"/>
    </row>
    <row r="12" spans="1:40">
      <c r="A12" s="88" t="s">
        <v>9</v>
      </c>
      <c r="B12" s="326"/>
      <c r="C12" s="327"/>
      <c r="D12" s="328"/>
      <c r="E12" s="237"/>
      <c r="F12" s="236"/>
      <c r="G12" s="236"/>
      <c r="H12" s="354"/>
      <c r="I12" s="399"/>
      <c r="J12" s="399"/>
      <c r="K12" s="399"/>
      <c r="L12" s="399"/>
      <c r="M12" s="411"/>
      <c r="N12" s="411"/>
      <c r="O12" s="411"/>
      <c r="P12" s="439"/>
      <c r="Q12" s="432"/>
      <c r="R12" s="432"/>
      <c r="S12" s="432"/>
      <c r="T12" s="451"/>
      <c r="U12" s="454"/>
      <c r="V12" s="451"/>
      <c r="W12" s="451"/>
      <c r="X12" s="252"/>
      <c r="Y12" s="252"/>
      <c r="Z12" s="252"/>
      <c r="AA12" s="252"/>
      <c r="AB12" s="252"/>
      <c r="AC12" s="359"/>
      <c r="AD12" s="256"/>
      <c r="AE12" s="256"/>
      <c r="AF12" s="256"/>
      <c r="AG12" s="355"/>
      <c r="AH12" s="356"/>
      <c r="AI12" s="356"/>
      <c r="AJ12" s="333"/>
      <c r="AK12" s="163">
        <f t="shared" si="0"/>
        <v>0</v>
      </c>
      <c r="AL12" s="59"/>
      <c r="AM12" s="59"/>
      <c r="AN12" s="59"/>
    </row>
    <row r="13" spans="1:40">
      <c r="A13" s="88" t="s">
        <v>10</v>
      </c>
      <c r="B13" s="326">
        <v>1</v>
      </c>
      <c r="C13" s="327"/>
      <c r="D13" s="328"/>
      <c r="E13" s="237"/>
      <c r="F13" s="236"/>
      <c r="G13" s="236"/>
      <c r="H13" s="354"/>
      <c r="I13" s="399"/>
      <c r="J13" s="399"/>
      <c r="K13" s="399"/>
      <c r="L13" s="399"/>
      <c r="M13" s="411"/>
      <c r="N13" s="411">
        <v>1</v>
      </c>
      <c r="O13" s="411"/>
      <c r="P13" s="440"/>
      <c r="Q13" s="432"/>
      <c r="R13" s="432"/>
      <c r="S13" s="432"/>
      <c r="T13" s="454"/>
      <c r="U13" s="454"/>
      <c r="V13" s="451"/>
      <c r="W13" s="451"/>
      <c r="X13" s="252"/>
      <c r="Y13" s="252"/>
      <c r="Z13" s="252"/>
      <c r="AA13" s="252"/>
      <c r="AB13" s="252"/>
      <c r="AC13" s="359"/>
      <c r="AD13" s="256"/>
      <c r="AE13" s="256"/>
      <c r="AF13" s="256"/>
      <c r="AG13" s="355"/>
      <c r="AH13" s="356"/>
      <c r="AI13" s="356"/>
      <c r="AJ13" s="333"/>
      <c r="AK13" s="163">
        <f t="shared" si="0"/>
        <v>2</v>
      </c>
      <c r="AL13" s="59"/>
      <c r="AM13" s="59"/>
      <c r="AN13" s="59"/>
    </row>
    <row r="14" spans="1:40">
      <c r="A14" s="353" t="s">
        <v>11</v>
      </c>
      <c r="B14" s="326">
        <v>1</v>
      </c>
      <c r="C14" s="327">
        <v>1</v>
      </c>
      <c r="D14" s="328">
        <v>1</v>
      </c>
      <c r="E14" s="237">
        <v>1</v>
      </c>
      <c r="F14" s="236"/>
      <c r="G14" s="236"/>
      <c r="H14" s="354"/>
      <c r="I14" s="399"/>
      <c r="J14" s="399">
        <v>1</v>
      </c>
      <c r="K14" s="399"/>
      <c r="L14" s="399"/>
      <c r="M14" s="411"/>
      <c r="N14" s="411"/>
      <c r="O14" s="411"/>
      <c r="P14" s="439"/>
      <c r="Q14" s="447">
        <v>1</v>
      </c>
      <c r="R14" s="432"/>
      <c r="S14" s="432"/>
      <c r="T14" s="454"/>
      <c r="U14" s="451">
        <v>1</v>
      </c>
      <c r="V14" s="451"/>
      <c r="W14" s="451"/>
      <c r="X14" s="252"/>
      <c r="Y14" s="252"/>
      <c r="Z14" s="252"/>
      <c r="AA14" s="252"/>
      <c r="AB14" s="252"/>
      <c r="AC14" s="359"/>
      <c r="AD14" s="256"/>
      <c r="AE14" s="256"/>
      <c r="AF14" s="256"/>
      <c r="AG14" s="355"/>
      <c r="AH14" s="356"/>
      <c r="AI14" s="356"/>
      <c r="AJ14" s="333"/>
      <c r="AK14" s="357">
        <f t="shared" si="0"/>
        <v>7</v>
      </c>
      <c r="AL14" s="59"/>
      <c r="AM14" s="59"/>
      <c r="AN14" s="59"/>
    </row>
    <row r="15" spans="1:40">
      <c r="A15" s="88" t="s">
        <v>12</v>
      </c>
      <c r="B15" s="326"/>
      <c r="C15" s="327">
        <v>2</v>
      </c>
      <c r="D15" s="328">
        <v>1</v>
      </c>
      <c r="E15" s="237">
        <v>1</v>
      </c>
      <c r="F15" s="236">
        <v>1</v>
      </c>
      <c r="G15" s="236">
        <v>2</v>
      </c>
      <c r="H15" s="354">
        <v>2</v>
      </c>
      <c r="I15" s="399">
        <v>1</v>
      </c>
      <c r="J15" s="399">
        <v>1</v>
      </c>
      <c r="K15" s="399"/>
      <c r="L15" s="399">
        <v>1</v>
      </c>
      <c r="M15" s="411">
        <v>1</v>
      </c>
      <c r="N15" s="411">
        <v>2</v>
      </c>
      <c r="O15" s="411"/>
      <c r="P15" s="438"/>
      <c r="Q15" s="447">
        <v>1</v>
      </c>
      <c r="R15" s="432">
        <v>1</v>
      </c>
      <c r="S15" s="432">
        <v>1</v>
      </c>
      <c r="T15" s="454">
        <v>1</v>
      </c>
      <c r="U15" s="451">
        <v>1</v>
      </c>
      <c r="V15" s="451">
        <v>1</v>
      </c>
      <c r="W15" s="451">
        <v>1</v>
      </c>
      <c r="X15" s="252"/>
      <c r="Y15" s="252"/>
      <c r="Z15" s="252"/>
      <c r="AA15" s="252"/>
      <c r="AB15" s="252"/>
      <c r="AC15" s="255"/>
      <c r="AD15" s="256"/>
      <c r="AE15" s="256"/>
      <c r="AF15" s="256"/>
      <c r="AG15" s="355"/>
      <c r="AH15" s="360"/>
      <c r="AI15" s="356"/>
      <c r="AJ15" s="333"/>
      <c r="AK15" s="163">
        <f t="shared" si="0"/>
        <v>22</v>
      </c>
      <c r="AL15" s="59"/>
      <c r="AM15" s="59"/>
      <c r="AN15" s="59"/>
    </row>
    <row r="16" spans="1:40">
      <c r="A16" s="88" t="s">
        <v>13</v>
      </c>
      <c r="B16" s="326"/>
      <c r="C16" s="327"/>
      <c r="D16" s="328"/>
      <c r="E16" s="237"/>
      <c r="F16" s="236"/>
      <c r="G16" s="236"/>
      <c r="H16" s="354"/>
      <c r="I16" s="399"/>
      <c r="J16" s="399"/>
      <c r="K16" s="399"/>
      <c r="L16" s="399"/>
      <c r="M16" s="408"/>
      <c r="N16" s="411"/>
      <c r="O16" s="411"/>
      <c r="P16" s="438"/>
      <c r="Q16" s="447"/>
      <c r="R16" s="432"/>
      <c r="S16" s="432"/>
      <c r="T16" s="454"/>
      <c r="U16" s="451"/>
      <c r="V16" s="451"/>
      <c r="W16" s="451"/>
      <c r="X16" s="250"/>
      <c r="Y16" s="252"/>
      <c r="Z16" s="252"/>
      <c r="AA16" s="252"/>
      <c r="AB16" s="252"/>
      <c r="AC16" s="255"/>
      <c r="AD16" s="256"/>
      <c r="AE16" s="256"/>
      <c r="AF16" s="256"/>
      <c r="AG16" s="355"/>
      <c r="AH16" s="360"/>
      <c r="AI16" s="356"/>
      <c r="AJ16" s="333"/>
      <c r="AK16" s="163">
        <f t="shared" si="0"/>
        <v>0</v>
      </c>
      <c r="AL16" s="59"/>
      <c r="AM16" s="59"/>
      <c r="AN16" s="59"/>
    </row>
    <row r="17" spans="1:40">
      <c r="A17" s="88" t="s">
        <v>14</v>
      </c>
      <c r="B17" s="326">
        <v>1</v>
      </c>
      <c r="C17" s="327">
        <v>1</v>
      </c>
      <c r="D17" s="328"/>
      <c r="E17" s="237">
        <v>1</v>
      </c>
      <c r="F17" s="236">
        <v>1</v>
      </c>
      <c r="G17" s="236">
        <v>1</v>
      </c>
      <c r="H17" s="354"/>
      <c r="I17" s="399">
        <v>1</v>
      </c>
      <c r="J17" s="399">
        <v>1</v>
      </c>
      <c r="K17" s="400">
        <v>1</v>
      </c>
      <c r="L17" s="399">
        <v>1</v>
      </c>
      <c r="M17" s="408">
        <v>1</v>
      </c>
      <c r="N17" s="411"/>
      <c r="O17" s="411">
        <v>1</v>
      </c>
      <c r="P17" s="438">
        <v>1</v>
      </c>
      <c r="Q17" s="447">
        <v>1</v>
      </c>
      <c r="R17" s="432">
        <v>1</v>
      </c>
      <c r="S17" s="432"/>
      <c r="T17" s="454"/>
      <c r="U17" s="451">
        <v>1</v>
      </c>
      <c r="V17" s="451">
        <v>1</v>
      </c>
      <c r="W17" s="451"/>
      <c r="X17" s="361"/>
      <c r="Y17" s="252"/>
      <c r="Z17" s="252"/>
      <c r="AA17" s="252"/>
      <c r="AB17" s="252"/>
      <c r="AC17" s="255"/>
      <c r="AD17" s="256"/>
      <c r="AE17" s="256"/>
      <c r="AF17" s="256"/>
      <c r="AG17" s="355"/>
      <c r="AH17" s="360"/>
      <c r="AI17" s="356"/>
      <c r="AJ17" s="333"/>
      <c r="AK17" s="163">
        <f t="shared" si="0"/>
        <v>16</v>
      </c>
      <c r="AL17" s="59"/>
      <c r="AM17" s="59"/>
      <c r="AN17" s="59"/>
    </row>
    <row r="18" spans="1:40">
      <c r="A18" s="88" t="s">
        <v>15</v>
      </c>
      <c r="B18" s="326">
        <v>1</v>
      </c>
      <c r="C18" s="327">
        <v>1</v>
      </c>
      <c r="D18" s="328">
        <v>1</v>
      </c>
      <c r="E18" s="237">
        <v>1</v>
      </c>
      <c r="F18" s="236">
        <v>1</v>
      </c>
      <c r="G18" s="236"/>
      <c r="H18" s="354">
        <v>1</v>
      </c>
      <c r="I18" s="399">
        <v>1</v>
      </c>
      <c r="J18" s="399">
        <v>1</v>
      </c>
      <c r="K18" s="400">
        <v>1</v>
      </c>
      <c r="L18" s="399">
        <v>1</v>
      </c>
      <c r="M18" s="408">
        <v>1</v>
      </c>
      <c r="N18" s="411">
        <v>1</v>
      </c>
      <c r="O18" s="411">
        <v>1</v>
      </c>
      <c r="P18" s="438"/>
      <c r="Q18" s="447">
        <v>1</v>
      </c>
      <c r="R18" s="432">
        <v>1</v>
      </c>
      <c r="S18" s="432">
        <v>1</v>
      </c>
      <c r="T18" s="454"/>
      <c r="U18" s="451">
        <v>1</v>
      </c>
      <c r="V18" s="451">
        <v>1</v>
      </c>
      <c r="W18" s="451"/>
      <c r="X18" s="250"/>
      <c r="Y18" s="252"/>
      <c r="Z18" s="252"/>
      <c r="AA18" s="252"/>
      <c r="AB18" s="252"/>
      <c r="AC18" s="255"/>
      <c r="AD18" s="256"/>
      <c r="AE18" s="256"/>
      <c r="AF18" s="256"/>
      <c r="AG18" s="355"/>
      <c r="AH18" s="360"/>
      <c r="AI18" s="356"/>
      <c r="AJ18" s="333"/>
      <c r="AK18" s="163">
        <f t="shared" si="0"/>
        <v>18</v>
      </c>
      <c r="AL18" s="59"/>
      <c r="AM18" s="59"/>
      <c r="AN18" s="59"/>
    </row>
    <row r="19" spans="1:40">
      <c r="A19" s="152" t="s">
        <v>86</v>
      </c>
      <c r="B19" s="326"/>
      <c r="C19" s="327"/>
      <c r="D19" s="328"/>
      <c r="E19" s="237"/>
      <c r="F19" s="236"/>
      <c r="G19" s="236"/>
      <c r="H19" s="354"/>
      <c r="I19" s="399"/>
      <c r="J19" s="399"/>
      <c r="K19" s="400"/>
      <c r="L19" s="399"/>
      <c r="M19" s="408"/>
      <c r="N19" s="411"/>
      <c r="O19" s="411"/>
      <c r="P19" s="438"/>
      <c r="Q19" s="441"/>
      <c r="R19" s="432"/>
      <c r="S19" s="432"/>
      <c r="T19" s="454"/>
      <c r="U19" s="451"/>
      <c r="V19" s="451"/>
      <c r="W19" s="451"/>
      <c r="X19" s="250"/>
      <c r="Y19" s="252"/>
      <c r="Z19" s="252"/>
      <c r="AA19" s="252"/>
      <c r="AB19" s="252"/>
      <c r="AC19" s="255"/>
      <c r="AD19" s="256"/>
      <c r="AE19" s="256"/>
      <c r="AF19" s="256"/>
      <c r="AG19" s="355"/>
      <c r="AH19" s="360"/>
      <c r="AI19" s="356"/>
      <c r="AJ19" s="333"/>
      <c r="AK19" s="163">
        <f t="shared" si="0"/>
        <v>0</v>
      </c>
      <c r="AL19" s="59"/>
      <c r="AM19" s="59"/>
      <c r="AN19" s="59"/>
    </row>
    <row r="20" spans="1:40">
      <c r="A20" s="88" t="s">
        <v>16</v>
      </c>
      <c r="B20" s="326">
        <v>1</v>
      </c>
      <c r="C20" s="327">
        <v>1</v>
      </c>
      <c r="D20" s="328"/>
      <c r="E20" s="237">
        <v>1</v>
      </c>
      <c r="F20" s="236"/>
      <c r="G20" s="236">
        <v>1</v>
      </c>
      <c r="H20" s="354">
        <v>1</v>
      </c>
      <c r="I20" s="399">
        <v>1</v>
      </c>
      <c r="J20" s="399">
        <v>1</v>
      </c>
      <c r="K20" s="400">
        <v>1</v>
      </c>
      <c r="L20" s="399"/>
      <c r="M20" s="408">
        <v>1</v>
      </c>
      <c r="N20" s="411"/>
      <c r="O20" s="411">
        <v>1</v>
      </c>
      <c r="P20" s="438"/>
      <c r="Q20" s="442">
        <v>1</v>
      </c>
      <c r="R20" s="432"/>
      <c r="S20" s="432">
        <v>1</v>
      </c>
      <c r="T20" s="454">
        <v>1</v>
      </c>
      <c r="U20" s="451"/>
      <c r="V20" s="451">
        <v>1</v>
      </c>
      <c r="W20" s="454">
        <v>1</v>
      </c>
      <c r="X20" s="250"/>
      <c r="Y20" s="252"/>
      <c r="Z20" s="252"/>
      <c r="AA20" s="252"/>
      <c r="AB20" s="252"/>
      <c r="AC20" s="255"/>
      <c r="AD20" s="256"/>
      <c r="AE20" s="256"/>
      <c r="AF20" s="256"/>
      <c r="AG20" s="355"/>
      <c r="AH20" s="356"/>
      <c r="AI20" s="356"/>
      <c r="AJ20" s="333"/>
      <c r="AK20" s="163">
        <f t="shared" si="0"/>
        <v>15</v>
      </c>
      <c r="AL20" s="59"/>
      <c r="AM20" s="67"/>
      <c r="AN20" s="59"/>
    </row>
    <row r="21" spans="1:40">
      <c r="A21" s="88" t="s">
        <v>17</v>
      </c>
      <c r="B21" s="326"/>
      <c r="C21" s="327"/>
      <c r="D21" s="328"/>
      <c r="E21" s="237"/>
      <c r="F21" s="236"/>
      <c r="G21" s="236"/>
      <c r="H21" s="354"/>
      <c r="I21" s="399"/>
      <c r="J21" s="399"/>
      <c r="K21" s="400"/>
      <c r="L21" s="399"/>
      <c r="M21" s="408"/>
      <c r="N21" s="411"/>
      <c r="O21" s="411"/>
      <c r="P21" s="438"/>
      <c r="Q21" s="443"/>
      <c r="R21" s="432"/>
      <c r="S21" s="432"/>
      <c r="T21" s="454"/>
      <c r="U21" s="451"/>
      <c r="V21" s="451"/>
      <c r="W21" s="454"/>
      <c r="X21" s="250"/>
      <c r="Y21" s="252"/>
      <c r="Z21" s="252"/>
      <c r="AA21" s="252"/>
      <c r="AB21" s="252"/>
      <c r="AC21" s="255"/>
      <c r="AD21" s="255"/>
      <c r="AE21" s="256"/>
      <c r="AF21" s="256"/>
      <c r="AG21" s="360"/>
      <c r="AH21" s="356"/>
      <c r="AI21" s="356"/>
      <c r="AJ21" s="333"/>
      <c r="AK21" s="163">
        <f t="shared" si="0"/>
        <v>0</v>
      </c>
      <c r="AL21" s="59"/>
      <c r="AM21" s="67"/>
      <c r="AN21" s="59"/>
    </row>
    <row r="22" spans="1:40">
      <c r="A22" s="88" t="s">
        <v>64</v>
      </c>
      <c r="B22" s="326">
        <v>1</v>
      </c>
      <c r="C22" s="327">
        <v>1</v>
      </c>
      <c r="D22" s="328"/>
      <c r="E22" s="237"/>
      <c r="F22" s="236">
        <v>1</v>
      </c>
      <c r="G22" s="236"/>
      <c r="H22" s="354"/>
      <c r="I22" s="399"/>
      <c r="J22" s="399">
        <v>1</v>
      </c>
      <c r="K22" s="400"/>
      <c r="L22" s="399"/>
      <c r="M22" s="413"/>
      <c r="N22" s="411">
        <v>1</v>
      </c>
      <c r="O22" s="411">
        <v>1</v>
      </c>
      <c r="P22" s="431"/>
      <c r="Q22" s="442"/>
      <c r="R22" s="432"/>
      <c r="S22" s="432">
        <v>1</v>
      </c>
      <c r="T22" s="454"/>
      <c r="U22" s="451">
        <v>1</v>
      </c>
      <c r="V22" s="451">
        <v>1</v>
      </c>
      <c r="W22" s="454"/>
      <c r="X22" s="250"/>
      <c r="Y22" s="252"/>
      <c r="Z22" s="252"/>
      <c r="AA22" s="252"/>
      <c r="AB22" s="252"/>
      <c r="AC22" s="256"/>
      <c r="AD22" s="255"/>
      <c r="AE22" s="362"/>
      <c r="AF22" s="256"/>
      <c r="AG22" s="360"/>
      <c r="AH22" s="356"/>
      <c r="AI22" s="356"/>
      <c r="AJ22" s="333"/>
      <c r="AK22" s="163">
        <f t="shared" si="0"/>
        <v>9</v>
      </c>
      <c r="AL22" s="59"/>
      <c r="AM22" s="67"/>
      <c r="AN22" s="59"/>
    </row>
    <row r="23" spans="1:40">
      <c r="A23" s="353" t="s">
        <v>18</v>
      </c>
      <c r="B23" s="363"/>
      <c r="C23" s="364"/>
      <c r="D23" s="365"/>
      <c r="E23" s="366"/>
      <c r="F23" s="238"/>
      <c r="G23" s="238"/>
      <c r="H23" s="367"/>
      <c r="I23" s="401"/>
      <c r="J23" s="401"/>
      <c r="K23" s="402"/>
      <c r="L23" s="401"/>
      <c r="M23" s="409"/>
      <c r="N23" s="414"/>
      <c r="O23" s="414"/>
      <c r="P23" s="433"/>
      <c r="Q23" s="444"/>
      <c r="R23" s="433"/>
      <c r="S23" s="433"/>
      <c r="T23" s="455"/>
      <c r="U23" s="456"/>
      <c r="V23" s="456"/>
      <c r="W23" s="461"/>
      <c r="X23" s="251"/>
      <c r="Y23" s="368"/>
      <c r="Z23" s="368"/>
      <c r="AA23" s="368"/>
      <c r="AB23" s="368"/>
      <c r="AC23" s="364"/>
      <c r="AD23" s="370"/>
      <c r="AE23" s="371"/>
      <c r="AF23" s="364"/>
      <c r="AG23" s="372"/>
      <c r="AH23" s="369"/>
      <c r="AI23" s="369"/>
      <c r="AJ23" s="373"/>
      <c r="AK23" s="170">
        <f t="shared" si="0"/>
        <v>0</v>
      </c>
      <c r="AL23" s="171"/>
      <c r="AM23" s="172"/>
      <c r="AN23" s="171"/>
    </row>
    <row r="24" spans="1:40">
      <c r="A24" s="152" t="s">
        <v>85</v>
      </c>
      <c r="B24" s="326"/>
      <c r="C24" s="327"/>
      <c r="D24" s="328"/>
      <c r="E24" s="237"/>
      <c r="F24" s="236"/>
      <c r="G24" s="236"/>
      <c r="H24" s="354"/>
      <c r="I24" s="399"/>
      <c r="J24" s="399"/>
      <c r="K24" s="403"/>
      <c r="L24" s="399"/>
      <c r="M24" s="410"/>
      <c r="N24" s="411"/>
      <c r="O24" s="411"/>
      <c r="P24" s="431"/>
      <c r="Q24" s="441"/>
      <c r="R24" s="432"/>
      <c r="S24" s="432"/>
      <c r="T24" s="457"/>
      <c r="U24" s="451">
        <v>1</v>
      </c>
      <c r="V24" s="451"/>
      <c r="W24" s="454"/>
      <c r="X24" s="250"/>
      <c r="Y24" s="252"/>
      <c r="Z24" s="252"/>
      <c r="AA24" s="252"/>
      <c r="AB24" s="252"/>
      <c r="AC24" s="256"/>
      <c r="AD24" s="255"/>
      <c r="AE24" s="362"/>
      <c r="AF24" s="256"/>
      <c r="AG24" s="360"/>
      <c r="AH24" s="356"/>
      <c r="AI24" s="356"/>
      <c r="AJ24" s="333"/>
      <c r="AK24" s="163">
        <f t="shared" si="0"/>
        <v>1</v>
      </c>
      <c r="AL24" s="59"/>
      <c r="AM24" s="67"/>
      <c r="AN24" s="59"/>
    </row>
    <row r="25" spans="1:40">
      <c r="A25" s="88" t="s">
        <v>20</v>
      </c>
      <c r="B25" s="326"/>
      <c r="C25" s="327"/>
      <c r="D25" s="328"/>
      <c r="E25" s="239"/>
      <c r="F25" s="239"/>
      <c r="G25" s="239"/>
      <c r="H25" s="239"/>
      <c r="I25" s="404"/>
      <c r="J25" s="404"/>
      <c r="K25" s="404"/>
      <c r="L25" s="404"/>
      <c r="M25" s="415"/>
      <c r="N25" s="415"/>
      <c r="O25" s="415"/>
      <c r="P25" s="445"/>
      <c r="Q25" s="445"/>
      <c r="R25" s="445"/>
      <c r="S25" s="445"/>
      <c r="T25" s="459"/>
      <c r="U25" s="459"/>
      <c r="V25" s="459"/>
      <c r="W25" s="459"/>
      <c r="X25" s="252"/>
      <c r="Y25" s="252"/>
      <c r="Z25" s="252"/>
      <c r="AA25" s="252"/>
      <c r="AB25" s="252"/>
      <c r="AC25" s="256"/>
      <c r="AD25" s="255"/>
      <c r="AE25" s="362"/>
      <c r="AF25" s="374"/>
      <c r="AG25" s="360"/>
      <c r="AH25" s="356"/>
      <c r="AI25" s="356"/>
      <c r="AJ25" s="333"/>
      <c r="AK25" s="163">
        <f t="shared" si="0"/>
        <v>0</v>
      </c>
      <c r="AL25" s="59"/>
      <c r="AM25" s="59"/>
      <c r="AN25" s="59"/>
    </row>
    <row r="26" spans="1:40">
      <c r="A26" s="88" t="s">
        <v>19</v>
      </c>
      <c r="B26" s="326">
        <v>1</v>
      </c>
      <c r="C26" s="327">
        <v>1</v>
      </c>
      <c r="D26" s="328">
        <v>1</v>
      </c>
      <c r="E26" s="239">
        <v>1</v>
      </c>
      <c r="F26" s="239">
        <v>1</v>
      </c>
      <c r="G26" s="239">
        <v>1</v>
      </c>
      <c r="H26" s="239"/>
      <c r="I26" s="404"/>
      <c r="J26" s="404">
        <v>1</v>
      </c>
      <c r="K26" s="404">
        <v>1</v>
      </c>
      <c r="L26" s="404">
        <v>1</v>
      </c>
      <c r="M26" s="415"/>
      <c r="N26" s="415"/>
      <c r="O26" s="415"/>
      <c r="P26" s="445"/>
      <c r="Q26" s="445"/>
      <c r="R26" s="445">
        <v>1</v>
      </c>
      <c r="S26" s="445">
        <v>1</v>
      </c>
      <c r="T26" s="459">
        <v>1</v>
      </c>
      <c r="U26" s="459">
        <v>1</v>
      </c>
      <c r="V26" s="459">
        <v>1</v>
      </c>
      <c r="W26" s="459">
        <v>1</v>
      </c>
      <c r="X26" s="252"/>
      <c r="Y26" s="252"/>
      <c r="Z26" s="252"/>
      <c r="AA26" s="252"/>
      <c r="AB26" s="252"/>
      <c r="AC26" s="256"/>
      <c r="AD26" s="359"/>
      <c r="AE26" s="362"/>
      <c r="AF26" s="374"/>
      <c r="AG26" s="355"/>
      <c r="AH26" s="356"/>
      <c r="AI26" s="356"/>
      <c r="AJ26" s="333"/>
      <c r="AK26" s="163">
        <f t="shared" si="0"/>
        <v>15</v>
      </c>
      <c r="AL26" s="59"/>
      <c r="AM26" s="59"/>
      <c r="AN26" s="59"/>
    </row>
    <row r="27" spans="1:40">
      <c r="A27" s="152" t="s">
        <v>21</v>
      </c>
      <c r="B27" s="326"/>
      <c r="C27" s="327">
        <v>1</v>
      </c>
      <c r="D27" s="328">
        <v>1</v>
      </c>
      <c r="E27" s="239"/>
      <c r="F27" s="239"/>
      <c r="G27" s="239"/>
      <c r="H27" s="239"/>
      <c r="I27" s="404"/>
      <c r="J27" s="404"/>
      <c r="K27" s="404"/>
      <c r="L27" s="404">
        <v>1</v>
      </c>
      <c r="M27" s="415"/>
      <c r="N27" s="415">
        <v>1</v>
      </c>
      <c r="O27" s="415"/>
      <c r="P27" s="445">
        <v>1</v>
      </c>
      <c r="Q27" s="445">
        <v>1</v>
      </c>
      <c r="R27" s="445"/>
      <c r="S27" s="445"/>
      <c r="T27" s="459">
        <v>1</v>
      </c>
      <c r="U27" s="459">
        <v>1</v>
      </c>
      <c r="V27" s="459"/>
      <c r="W27" s="459"/>
      <c r="X27" s="368"/>
      <c r="Y27" s="368"/>
      <c r="Z27" s="368"/>
      <c r="AA27" s="368"/>
      <c r="AB27" s="368"/>
      <c r="AC27" s="364"/>
      <c r="AD27" s="375"/>
      <c r="AE27" s="371"/>
      <c r="AF27" s="376"/>
      <c r="AG27" s="369"/>
      <c r="AH27" s="369"/>
      <c r="AI27" s="369"/>
      <c r="AJ27" s="373"/>
      <c r="AK27" s="377">
        <v>2</v>
      </c>
      <c r="AL27" s="171"/>
      <c r="AM27" s="171"/>
      <c r="AN27" s="171"/>
    </row>
    <row r="28" spans="1:40">
      <c r="A28" s="88" t="s">
        <v>22</v>
      </c>
      <c r="B28" s="326"/>
      <c r="C28" s="327"/>
      <c r="D28" s="328"/>
      <c r="E28" s="239"/>
      <c r="F28" s="239"/>
      <c r="G28" s="239"/>
      <c r="H28" s="239"/>
      <c r="I28" s="404"/>
      <c r="J28" s="404"/>
      <c r="K28" s="404"/>
      <c r="L28" s="404"/>
      <c r="M28" s="415"/>
      <c r="N28" s="415"/>
      <c r="O28" s="415"/>
      <c r="P28" s="445"/>
      <c r="Q28" s="445"/>
      <c r="R28" s="445"/>
      <c r="S28" s="445"/>
      <c r="T28" s="459"/>
      <c r="U28" s="459"/>
      <c r="V28" s="459"/>
      <c r="W28" s="459"/>
      <c r="X28" s="252"/>
      <c r="Y28" s="252"/>
      <c r="Z28" s="252"/>
      <c r="AA28" s="252"/>
      <c r="AB28" s="252"/>
      <c r="AC28" s="256"/>
      <c r="AD28" s="359"/>
      <c r="AE28" s="378"/>
      <c r="AF28" s="374"/>
      <c r="AG28" s="355"/>
      <c r="AH28" s="356"/>
      <c r="AI28" s="356"/>
      <c r="AJ28" s="333"/>
      <c r="AK28" s="163">
        <f t="shared" ref="AK28:AK50" si="1">SUM(B28:AJ28)</f>
        <v>0</v>
      </c>
      <c r="AL28" s="59"/>
      <c r="AM28" s="59"/>
      <c r="AN28" s="59"/>
    </row>
    <row r="29" spans="1:40">
      <c r="A29" s="88" t="s">
        <v>23</v>
      </c>
      <c r="B29" s="326">
        <v>1</v>
      </c>
      <c r="C29" s="327"/>
      <c r="D29" s="328"/>
      <c r="E29" s="239"/>
      <c r="F29" s="239"/>
      <c r="G29" s="239">
        <v>1</v>
      </c>
      <c r="H29" s="239"/>
      <c r="I29" s="404">
        <v>1</v>
      </c>
      <c r="J29" s="404">
        <v>1</v>
      </c>
      <c r="K29" s="404"/>
      <c r="L29" s="404">
        <v>1</v>
      </c>
      <c r="M29" s="415">
        <v>1</v>
      </c>
      <c r="N29" s="415"/>
      <c r="O29" s="415"/>
      <c r="P29" s="445"/>
      <c r="Q29" s="445"/>
      <c r="R29" s="445">
        <v>1</v>
      </c>
      <c r="S29" s="445"/>
      <c r="T29" s="459">
        <v>1</v>
      </c>
      <c r="U29" s="459">
        <v>1</v>
      </c>
      <c r="V29" s="459"/>
      <c r="W29" s="459">
        <v>1</v>
      </c>
      <c r="X29" s="252"/>
      <c r="Y29" s="252"/>
      <c r="Z29" s="252"/>
      <c r="AA29" s="252"/>
      <c r="AB29" s="252"/>
      <c r="AC29" s="256"/>
      <c r="AD29" s="255"/>
      <c r="AE29" s="362"/>
      <c r="AF29" s="378"/>
      <c r="AG29" s="355"/>
      <c r="AH29" s="356"/>
      <c r="AI29" s="356"/>
      <c r="AJ29" s="333"/>
      <c r="AK29" s="163">
        <f t="shared" si="1"/>
        <v>10</v>
      </c>
      <c r="AL29" s="59"/>
      <c r="AM29" s="59"/>
      <c r="AN29" s="59"/>
    </row>
    <row r="30" spans="1:40">
      <c r="A30" s="88" t="s">
        <v>24</v>
      </c>
      <c r="B30" s="326"/>
      <c r="C30" s="327"/>
      <c r="D30" s="328"/>
      <c r="E30" s="239"/>
      <c r="F30" s="239"/>
      <c r="G30" s="239"/>
      <c r="H30" s="239"/>
      <c r="I30" s="404"/>
      <c r="J30" s="404"/>
      <c r="K30" s="404"/>
      <c r="L30" s="404">
        <v>1</v>
      </c>
      <c r="M30" s="415"/>
      <c r="N30" s="415"/>
      <c r="O30" s="415">
        <v>1</v>
      </c>
      <c r="P30" s="445"/>
      <c r="Q30" s="445">
        <v>1</v>
      </c>
      <c r="R30" s="445"/>
      <c r="S30" s="445"/>
      <c r="T30" s="459"/>
      <c r="U30" s="459"/>
      <c r="V30" s="459"/>
      <c r="W30" s="459"/>
      <c r="X30" s="252"/>
      <c r="Y30" s="252"/>
      <c r="Z30" s="252"/>
      <c r="AA30" s="252"/>
      <c r="AB30" s="252"/>
      <c r="AC30" s="256"/>
      <c r="AD30" s="255"/>
      <c r="AE30" s="362"/>
      <c r="AF30" s="378"/>
      <c r="AG30" s="355"/>
      <c r="AH30" s="356"/>
      <c r="AI30" s="356"/>
      <c r="AJ30" s="333"/>
      <c r="AK30" s="163">
        <f t="shared" si="1"/>
        <v>3</v>
      </c>
      <c r="AL30" s="59"/>
      <c r="AM30" s="59"/>
      <c r="AN30" s="59"/>
    </row>
    <row r="31" spans="1:40">
      <c r="A31" s="88" t="s">
        <v>25</v>
      </c>
      <c r="B31" s="326"/>
      <c r="C31" s="327"/>
      <c r="D31" s="328"/>
      <c r="E31" s="239"/>
      <c r="F31" s="239"/>
      <c r="G31" s="239"/>
      <c r="H31" s="239">
        <v>1</v>
      </c>
      <c r="I31" s="404">
        <v>1</v>
      </c>
      <c r="J31" s="404"/>
      <c r="K31" s="404">
        <v>1</v>
      </c>
      <c r="L31" s="404"/>
      <c r="M31" s="415"/>
      <c r="N31" s="415">
        <v>1</v>
      </c>
      <c r="O31" s="415"/>
      <c r="P31" s="445"/>
      <c r="Q31" s="445">
        <v>1</v>
      </c>
      <c r="R31" s="445"/>
      <c r="S31" s="445">
        <v>1</v>
      </c>
      <c r="T31" s="459"/>
      <c r="U31" s="459"/>
      <c r="V31" s="459">
        <v>1</v>
      </c>
      <c r="W31" s="459"/>
      <c r="X31" s="252"/>
      <c r="Y31" s="252"/>
      <c r="Z31" s="252"/>
      <c r="AA31" s="252"/>
      <c r="AB31" s="252"/>
      <c r="AC31" s="256"/>
      <c r="AD31" s="255"/>
      <c r="AE31" s="362"/>
      <c r="AF31" s="378"/>
      <c r="AG31" s="355"/>
      <c r="AH31" s="356"/>
      <c r="AI31" s="356"/>
      <c r="AJ31" s="333"/>
      <c r="AK31" s="163">
        <f t="shared" si="1"/>
        <v>7</v>
      </c>
      <c r="AL31" s="59"/>
      <c r="AM31" s="59"/>
      <c r="AN31" s="59"/>
    </row>
    <row r="32" spans="1:40">
      <c r="A32" s="88" t="s">
        <v>26</v>
      </c>
      <c r="B32" s="326"/>
      <c r="C32" s="327"/>
      <c r="D32" s="328"/>
      <c r="E32" s="239"/>
      <c r="F32" s="239"/>
      <c r="G32" s="239"/>
      <c r="H32" s="239"/>
      <c r="I32" s="404"/>
      <c r="J32" s="404"/>
      <c r="K32" s="404"/>
      <c r="L32" s="404"/>
      <c r="M32" s="415"/>
      <c r="N32" s="415"/>
      <c r="O32" s="415"/>
      <c r="P32" s="445"/>
      <c r="Q32" s="445"/>
      <c r="R32" s="445"/>
      <c r="S32" s="445"/>
      <c r="T32" s="459"/>
      <c r="U32" s="459"/>
      <c r="V32" s="459"/>
      <c r="W32" s="459"/>
      <c r="X32" s="252"/>
      <c r="Y32" s="252"/>
      <c r="Z32" s="252"/>
      <c r="AA32" s="252"/>
      <c r="AB32" s="252"/>
      <c r="AC32" s="256"/>
      <c r="AD32" s="255"/>
      <c r="AE32" s="362"/>
      <c r="AF32" s="378"/>
      <c r="AG32" s="355"/>
      <c r="AH32" s="356"/>
      <c r="AI32" s="356"/>
      <c r="AJ32" s="333"/>
      <c r="AK32" s="163">
        <f t="shared" si="1"/>
        <v>0</v>
      </c>
      <c r="AL32" s="59"/>
      <c r="AM32" s="59"/>
      <c r="AN32" s="59"/>
    </row>
    <row r="33" spans="1:40">
      <c r="A33" s="88" t="s">
        <v>27</v>
      </c>
      <c r="B33" s="326"/>
      <c r="C33" s="327"/>
      <c r="D33" s="328">
        <v>1</v>
      </c>
      <c r="E33" s="239"/>
      <c r="F33" s="239"/>
      <c r="G33" s="239"/>
      <c r="H33" s="239"/>
      <c r="I33" s="404"/>
      <c r="J33" s="404">
        <v>1</v>
      </c>
      <c r="K33" s="404"/>
      <c r="L33" s="404"/>
      <c r="M33" s="415"/>
      <c r="N33" s="415"/>
      <c r="O33" s="415"/>
      <c r="P33" s="445"/>
      <c r="Q33" s="445"/>
      <c r="R33" s="445"/>
      <c r="S33" s="445"/>
      <c r="T33" s="459"/>
      <c r="U33" s="459"/>
      <c r="V33" s="459"/>
      <c r="W33" s="459"/>
      <c r="X33" s="252"/>
      <c r="Y33" s="252"/>
      <c r="Z33" s="252"/>
      <c r="AA33" s="252"/>
      <c r="AB33" s="252"/>
      <c r="AC33" s="256"/>
      <c r="AD33" s="255"/>
      <c r="AE33" s="362"/>
      <c r="AF33" s="374"/>
      <c r="AG33" s="355"/>
      <c r="AH33" s="356"/>
      <c r="AI33" s="356"/>
      <c r="AJ33" s="333"/>
      <c r="AK33" s="163">
        <f t="shared" si="1"/>
        <v>2</v>
      </c>
      <c r="AL33" s="59"/>
      <c r="AM33" s="59"/>
      <c r="AN33" s="59"/>
    </row>
    <row r="34" spans="1:40">
      <c r="A34" s="88" t="s">
        <v>65</v>
      </c>
      <c r="B34" s="326"/>
      <c r="C34" s="327"/>
      <c r="D34" s="328"/>
      <c r="E34" s="239">
        <v>1</v>
      </c>
      <c r="F34" s="239"/>
      <c r="G34" s="239"/>
      <c r="H34" s="239"/>
      <c r="I34" s="404"/>
      <c r="J34" s="404"/>
      <c r="K34" s="404">
        <v>1</v>
      </c>
      <c r="L34" s="404"/>
      <c r="M34" s="415"/>
      <c r="N34" s="415"/>
      <c r="O34" s="415"/>
      <c r="P34" s="445"/>
      <c r="Q34" s="445"/>
      <c r="R34" s="445"/>
      <c r="S34" s="445"/>
      <c r="T34" s="459">
        <v>1</v>
      </c>
      <c r="U34" s="459"/>
      <c r="V34" s="459"/>
      <c r="W34" s="459"/>
      <c r="X34" s="252"/>
      <c r="Y34" s="252"/>
      <c r="Z34" s="252"/>
      <c r="AA34" s="252"/>
      <c r="AB34" s="252"/>
      <c r="AC34" s="256"/>
      <c r="AD34" s="255"/>
      <c r="AE34" s="362"/>
      <c r="AF34" s="374"/>
      <c r="AG34" s="355"/>
      <c r="AH34" s="356"/>
      <c r="AI34" s="356"/>
      <c r="AJ34" s="333"/>
      <c r="AK34" s="163">
        <f t="shared" si="1"/>
        <v>3</v>
      </c>
      <c r="AL34" s="59"/>
      <c r="AM34" s="59"/>
      <c r="AN34" s="59"/>
    </row>
    <row r="35" spans="1:40">
      <c r="A35" s="88" t="s">
        <v>28</v>
      </c>
      <c r="B35" s="326"/>
      <c r="C35" s="327"/>
      <c r="D35" s="328"/>
      <c r="E35" s="239"/>
      <c r="F35" s="239"/>
      <c r="G35" s="239"/>
      <c r="H35" s="239"/>
      <c r="I35" s="404"/>
      <c r="J35" s="404"/>
      <c r="K35" s="404"/>
      <c r="L35" s="404"/>
      <c r="M35" s="415"/>
      <c r="N35" s="415"/>
      <c r="O35" s="415"/>
      <c r="P35" s="445">
        <v>1</v>
      </c>
      <c r="Q35" s="445">
        <v>1</v>
      </c>
      <c r="R35" s="445"/>
      <c r="S35" s="445"/>
      <c r="T35" s="459">
        <v>1</v>
      </c>
      <c r="U35" s="459"/>
      <c r="V35" s="459"/>
      <c r="W35" s="459"/>
      <c r="X35" s="252"/>
      <c r="Y35" s="252"/>
      <c r="Z35" s="252"/>
      <c r="AA35" s="252"/>
      <c r="AB35" s="252"/>
      <c r="AC35" s="256"/>
      <c r="AD35" s="256"/>
      <c r="AE35" s="362"/>
      <c r="AF35" s="374"/>
      <c r="AG35" s="355"/>
      <c r="AH35" s="356"/>
      <c r="AI35" s="356"/>
      <c r="AJ35" s="333"/>
      <c r="AK35" s="163">
        <f t="shared" si="1"/>
        <v>3</v>
      </c>
      <c r="AL35" s="59"/>
      <c r="AM35" s="59"/>
      <c r="AN35" s="59"/>
    </row>
    <row r="36" spans="1:40">
      <c r="A36" s="88" t="s">
        <v>29</v>
      </c>
      <c r="B36" s="326"/>
      <c r="C36" s="327">
        <v>1</v>
      </c>
      <c r="D36" s="328">
        <v>1</v>
      </c>
      <c r="E36" s="239">
        <v>1</v>
      </c>
      <c r="F36" s="239"/>
      <c r="G36" s="239"/>
      <c r="H36" s="239"/>
      <c r="I36" s="404"/>
      <c r="J36" s="404"/>
      <c r="K36" s="404">
        <v>1</v>
      </c>
      <c r="L36" s="404">
        <v>1</v>
      </c>
      <c r="M36" s="415"/>
      <c r="N36" s="415">
        <v>1</v>
      </c>
      <c r="O36" s="415"/>
      <c r="P36" s="445">
        <v>1</v>
      </c>
      <c r="Q36" s="445">
        <v>1</v>
      </c>
      <c r="R36" s="445">
        <v>1</v>
      </c>
      <c r="S36" s="445"/>
      <c r="T36" s="459"/>
      <c r="U36" s="459">
        <v>1</v>
      </c>
      <c r="V36" s="459"/>
      <c r="W36" s="459"/>
      <c r="X36" s="252"/>
      <c r="Y36" s="252"/>
      <c r="Z36" s="252"/>
      <c r="AA36" s="252"/>
      <c r="AB36" s="252"/>
      <c r="AC36" s="256"/>
      <c r="AD36" s="256"/>
      <c r="AE36" s="256"/>
      <c r="AF36" s="374"/>
      <c r="AG36" s="355"/>
      <c r="AH36" s="356"/>
      <c r="AI36" s="356"/>
      <c r="AJ36" s="333"/>
      <c r="AK36" s="163">
        <f t="shared" si="1"/>
        <v>10</v>
      </c>
      <c r="AL36" s="59"/>
      <c r="AM36" s="59"/>
      <c r="AN36" s="59"/>
    </row>
    <row r="37" spans="1:40">
      <c r="A37" s="88" t="s">
        <v>30</v>
      </c>
      <c r="B37" s="326">
        <v>1</v>
      </c>
      <c r="C37" s="327">
        <v>1</v>
      </c>
      <c r="D37" s="328"/>
      <c r="E37" s="239">
        <v>1</v>
      </c>
      <c r="F37" s="239">
        <v>1</v>
      </c>
      <c r="G37" s="239">
        <v>1</v>
      </c>
      <c r="H37" s="239"/>
      <c r="I37" s="404">
        <v>1</v>
      </c>
      <c r="J37" s="404">
        <v>1</v>
      </c>
      <c r="K37" s="404">
        <v>1</v>
      </c>
      <c r="L37" s="404">
        <v>2</v>
      </c>
      <c r="M37" s="415">
        <v>1</v>
      </c>
      <c r="N37" s="415">
        <v>1</v>
      </c>
      <c r="O37" s="415"/>
      <c r="P37" s="445">
        <v>1</v>
      </c>
      <c r="Q37" s="445"/>
      <c r="R37" s="445"/>
      <c r="S37" s="445">
        <v>1</v>
      </c>
      <c r="T37" s="459">
        <v>1</v>
      </c>
      <c r="U37" s="459">
        <v>1</v>
      </c>
      <c r="V37" s="459"/>
      <c r="W37" s="459"/>
      <c r="X37" s="252"/>
      <c r="Y37" s="252"/>
      <c r="Z37" s="252"/>
      <c r="AA37" s="252"/>
      <c r="AB37" s="252"/>
      <c r="AC37" s="256"/>
      <c r="AD37" s="256"/>
      <c r="AE37" s="256"/>
      <c r="AF37" s="374"/>
      <c r="AG37" s="355"/>
      <c r="AH37" s="356"/>
      <c r="AI37" s="356"/>
      <c r="AJ37" s="333"/>
      <c r="AK37" s="163">
        <f t="shared" si="1"/>
        <v>16</v>
      </c>
      <c r="AL37" s="66"/>
      <c r="AM37" s="59"/>
      <c r="AN37" s="59"/>
    </row>
    <row r="38" spans="1:40">
      <c r="A38" s="88" t="s">
        <v>31</v>
      </c>
      <c r="B38" s="326"/>
      <c r="C38" s="327"/>
      <c r="D38" s="328"/>
      <c r="E38" s="239"/>
      <c r="F38" s="239"/>
      <c r="G38" s="239"/>
      <c r="H38" s="239"/>
      <c r="I38" s="404"/>
      <c r="J38" s="404"/>
      <c r="K38" s="404"/>
      <c r="L38" s="404"/>
      <c r="M38" s="415"/>
      <c r="N38" s="415"/>
      <c r="O38" s="415"/>
      <c r="P38" s="445"/>
      <c r="Q38" s="445"/>
      <c r="R38" s="445"/>
      <c r="S38" s="445"/>
      <c r="T38" s="459"/>
      <c r="U38" s="459"/>
      <c r="V38" s="459"/>
      <c r="W38" s="459"/>
      <c r="X38" s="252"/>
      <c r="Y38" s="252"/>
      <c r="Z38" s="252"/>
      <c r="AA38" s="252"/>
      <c r="AB38" s="252"/>
      <c r="AC38" s="256"/>
      <c r="AD38" s="256"/>
      <c r="AE38" s="256"/>
      <c r="AF38" s="256"/>
      <c r="AG38" s="355"/>
      <c r="AH38" s="356"/>
      <c r="AI38" s="356"/>
      <c r="AJ38" s="333"/>
      <c r="AK38" s="163">
        <f t="shared" si="1"/>
        <v>0</v>
      </c>
      <c r="AL38" s="59"/>
      <c r="AM38" s="59"/>
      <c r="AN38" s="59"/>
    </row>
    <row r="39" spans="1:40">
      <c r="A39" s="88" t="s">
        <v>32</v>
      </c>
      <c r="B39" s="326">
        <v>1</v>
      </c>
      <c r="C39" s="327">
        <v>1</v>
      </c>
      <c r="D39" s="328">
        <v>1</v>
      </c>
      <c r="E39" s="239">
        <v>2</v>
      </c>
      <c r="F39" s="239">
        <v>1</v>
      </c>
      <c r="G39" s="239">
        <v>1</v>
      </c>
      <c r="H39" s="239"/>
      <c r="I39" s="404">
        <v>1</v>
      </c>
      <c r="J39" s="404">
        <v>1</v>
      </c>
      <c r="K39" s="404"/>
      <c r="L39" s="404">
        <v>1</v>
      </c>
      <c r="M39" s="415">
        <v>1</v>
      </c>
      <c r="N39" s="415"/>
      <c r="O39" s="415">
        <v>1</v>
      </c>
      <c r="P39" s="445">
        <v>1</v>
      </c>
      <c r="Q39" s="445"/>
      <c r="R39" s="445">
        <v>1</v>
      </c>
      <c r="S39" s="445"/>
      <c r="T39" s="459">
        <v>1</v>
      </c>
      <c r="U39" s="459"/>
      <c r="V39" s="459"/>
      <c r="W39" s="459"/>
      <c r="X39" s="252"/>
      <c r="Y39" s="252"/>
      <c r="Z39" s="252"/>
      <c r="AA39" s="252"/>
      <c r="AB39" s="252"/>
      <c r="AC39" s="256"/>
      <c r="AD39" s="256"/>
      <c r="AE39" s="256"/>
      <c r="AF39" s="256"/>
      <c r="AG39" s="355"/>
      <c r="AH39" s="356"/>
      <c r="AI39" s="356"/>
      <c r="AJ39" s="333"/>
      <c r="AK39" s="163">
        <f t="shared" si="1"/>
        <v>15</v>
      </c>
      <c r="AL39" s="59"/>
      <c r="AM39" s="59"/>
      <c r="AN39" s="59"/>
    </row>
    <row r="40" spans="1:40">
      <c r="A40" s="88" t="s">
        <v>66</v>
      </c>
      <c r="B40" s="326">
        <v>1</v>
      </c>
      <c r="C40" s="327"/>
      <c r="D40" s="328"/>
      <c r="E40" s="239"/>
      <c r="F40" s="239">
        <v>1</v>
      </c>
      <c r="G40" s="239">
        <v>1</v>
      </c>
      <c r="H40" s="239">
        <v>1</v>
      </c>
      <c r="I40" s="404"/>
      <c r="J40" s="404"/>
      <c r="K40" s="404"/>
      <c r="L40" s="404">
        <v>1</v>
      </c>
      <c r="M40" s="415"/>
      <c r="N40" s="415"/>
      <c r="O40" s="415"/>
      <c r="P40" s="445">
        <v>1</v>
      </c>
      <c r="Q40" s="445"/>
      <c r="R40" s="445">
        <v>1</v>
      </c>
      <c r="S40" s="445"/>
      <c r="T40" s="459"/>
      <c r="U40" s="459"/>
      <c r="V40" s="459">
        <v>1</v>
      </c>
      <c r="W40" s="459"/>
      <c r="X40" s="252"/>
      <c r="Y40" s="252"/>
      <c r="Z40" s="252"/>
      <c r="AA40" s="252"/>
      <c r="AB40" s="252"/>
      <c r="AC40" s="256"/>
      <c r="AD40" s="256"/>
      <c r="AE40" s="256"/>
      <c r="AF40" s="256"/>
      <c r="AG40" s="355"/>
      <c r="AH40" s="356"/>
      <c r="AI40" s="356"/>
      <c r="AJ40" s="333"/>
      <c r="AK40" s="163">
        <f t="shared" si="1"/>
        <v>8</v>
      </c>
      <c r="AL40" s="59"/>
      <c r="AM40" s="59"/>
      <c r="AN40" s="59"/>
    </row>
    <row r="41" spans="1:40">
      <c r="A41" s="88" t="s">
        <v>33</v>
      </c>
      <c r="B41" s="326"/>
      <c r="C41" s="327"/>
      <c r="D41" s="328"/>
      <c r="E41" s="239"/>
      <c r="F41" s="239"/>
      <c r="G41" s="239"/>
      <c r="H41" s="239"/>
      <c r="I41" s="404"/>
      <c r="J41" s="404"/>
      <c r="K41" s="404"/>
      <c r="L41" s="404"/>
      <c r="M41" s="415"/>
      <c r="N41" s="415"/>
      <c r="O41" s="415"/>
      <c r="P41" s="445"/>
      <c r="Q41" s="445"/>
      <c r="R41" s="445"/>
      <c r="S41" s="445"/>
      <c r="T41" s="459"/>
      <c r="U41" s="459"/>
      <c r="V41" s="459"/>
      <c r="W41" s="459"/>
      <c r="X41" s="252"/>
      <c r="Y41" s="252"/>
      <c r="Z41" s="252"/>
      <c r="AA41" s="252"/>
      <c r="AB41" s="252"/>
      <c r="AC41" s="256"/>
      <c r="AD41" s="256"/>
      <c r="AE41" s="256"/>
      <c r="AF41" s="256"/>
      <c r="AG41" s="355"/>
      <c r="AH41" s="356"/>
      <c r="AI41" s="356"/>
      <c r="AJ41" s="333"/>
      <c r="AK41" s="163">
        <f t="shared" si="1"/>
        <v>0</v>
      </c>
      <c r="AL41" s="60"/>
      <c r="AM41" s="59"/>
      <c r="AN41" s="59"/>
    </row>
    <row r="42" spans="1:40">
      <c r="A42" s="353" t="s">
        <v>63</v>
      </c>
      <c r="B42" s="363">
        <v>1</v>
      </c>
      <c r="C42" s="364"/>
      <c r="D42" s="365"/>
      <c r="E42" s="379"/>
      <c r="F42" s="379"/>
      <c r="G42" s="379"/>
      <c r="H42" s="379"/>
      <c r="I42" s="405"/>
      <c r="J42" s="405"/>
      <c r="K42" s="405"/>
      <c r="L42" s="405"/>
      <c r="M42" s="414"/>
      <c r="N42" s="414"/>
      <c r="O42" s="414"/>
      <c r="P42" s="433"/>
      <c r="Q42" s="433"/>
      <c r="R42" s="433"/>
      <c r="S42" s="433"/>
      <c r="T42" s="456"/>
      <c r="U42" s="456"/>
      <c r="V42" s="456"/>
      <c r="W42" s="456"/>
      <c r="X42" s="368"/>
      <c r="Y42" s="368"/>
      <c r="Z42" s="368"/>
      <c r="AA42" s="368"/>
      <c r="AB42" s="368"/>
      <c r="AC42" s="364"/>
      <c r="AD42" s="364"/>
      <c r="AE42" s="364"/>
      <c r="AF42" s="364"/>
      <c r="AG42" s="369"/>
      <c r="AH42" s="369"/>
      <c r="AI42" s="369"/>
      <c r="AJ42" s="373"/>
      <c r="AK42" s="170">
        <f t="shared" si="1"/>
        <v>1</v>
      </c>
      <c r="AL42" s="60"/>
      <c r="AM42" s="59"/>
      <c r="AN42" s="59"/>
    </row>
    <row r="43" spans="1:40">
      <c r="A43" s="88" t="s">
        <v>34</v>
      </c>
      <c r="B43" s="326"/>
      <c r="C43" s="327"/>
      <c r="D43" s="328"/>
      <c r="E43" s="239"/>
      <c r="F43" s="239">
        <v>1</v>
      </c>
      <c r="G43" s="239">
        <v>2</v>
      </c>
      <c r="H43" s="239"/>
      <c r="I43" s="404">
        <v>2</v>
      </c>
      <c r="J43" s="404">
        <v>1</v>
      </c>
      <c r="K43" s="404">
        <v>1</v>
      </c>
      <c r="L43" s="404">
        <v>1</v>
      </c>
      <c r="M43" s="415">
        <v>1</v>
      </c>
      <c r="N43" s="415"/>
      <c r="O43" s="415">
        <v>1</v>
      </c>
      <c r="P43" s="445"/>
      <c r="Q43" s="445"/>
      <c r="R43" s="445"/>
      <c r="S43" s="445"/>
      <c r="T43" s="459">
        <v>1</v>
      </c>
      <c r="U43" s="459">
        <v>1</v>
      </c>
      <c r="V43" s="459"/>
      <c r="W43" s="459"/>
      <c r="X43" s="252"/>
      <c r="Y43" s="252"/>
      <c r="Z43" s="252"/>
      <c r="AA43" s="252"/>
      <c r="AB43" s="252"/>
      <c r="AC43" s="256"/>
      <c r="AD43" s="256"/>
      <c r="AE43" s="256"/>
      <c r="AF43" s="256"/>
      <c r="AG43" s="355"/>
      <c r="AH43" s="356"/>
      <c r="AI43" s="356"/>
      <c r="AJ43" s="333"/>
      <c r="AK43" s="163">
        <f t="shared" si="1"/>
        <v>12</v>
      </c>
      <c r="AL43" s="59"/>
      <c r="AM43" s="59"/>
      <c r="AN43" s="59"/>
    </row>
    <row r="44" spans="1:40">
      <c r="A44" s="88" t="s">
        <v>35</v>
      </c>
      <c r="B44" s="326"/>
      <c r="C44" s="327"/>
      <c r="D44" s="328"/>
      <c r="E44" s="239"/>
      <c r="F44" s="239"/>
      <c r="G44" s="239"/>
      <c r="H44" s="239"/>
      <c r="I44" s="404"/>
      <c r="J44" s="404"/>
      <c r="K44" s="404"/>
      <c r="L44" s="404"/>
      <c r="M44" s="415"/>
      <c r="N44" s="415"/>
      <c r="O44" s="415"/>
      <c r="P44" s="445"/>
      <c r="Q44" s="445"/>
      <c r="R44" s="445"/>
      <c r="S44" s="445"/>
      <c r="T44" s="459"/>
      <c r="U44" s="459"/>
      <c r="V44" s="459"/>
      <c r="W44" s="459"/>
      <c r="X44" s="252"/>
      <c r="Y44" s="252"/>
      <c r="Z44" s="252"/>
      <c r="AA44" s="252"/>
      <c r="AB44" s="252"/>
      <c r="AC44" s="256"/>
      <c r="AD44" s="256"/>
      <c r="AE44" s="256"/>
      <c r="AF44" s="256"/>
      <c r="AG44" s="355"/>
      <c r="AH44" s="356"/>
      <c r="AI44" s="356"/>
      <c r="AJ44" s="333"/>
      <c r="AK44" s="163">
        <f t="shared" si="1"/>
        <v>0</v>
      </c>
      <c r="AL44" s="59"/>
      <c r="AM44" s="59"/>
      <c r="AN44" s="59"/>
    </row>
    <row r="45" spans="1:40">
      <c r="A45" s="88" t="s">
        <v>36</v>
      </c>
      <c r="B45" s="326"/>
      <c r="C45" s="327">
        <v>1</v>
      </c>
      <c r="D45" s="328"/>
      <c r="E45" s="239">
        <v>1</v>
      </c>
      <c r="F45" s="239">
        <v>1</v>
      </c>
      <c r="G45" s="239"/>
      <c r="H45" s="239"/>
      <c r="I45" s="404"/>
      <c r="J45" s="404"/>
      <c r="K45" s="404"/>
      <c r="L45" s="404"/>
      <c r="M45" s="415"/>
      <c r="N45" s="415">
        <v>1</v>
      </c>
      <c r="O45" s="415"/>
      <c r="P45" s="445">
        <v>1</v>
      </c>
      <c r="Q45" s="445"/>
      <c r="R45" s="445">
        <v>1</v>
      </c>
      <c r="S45" s="445"/>
      <c r="T45" s="459">
        <v>1</v>
      </c>
      <c r="U45" s="459"/>
      <c r="V45" s="459"/>
      <c r="W45" s="459"/>
      <c r="X45" s="252"/>
      <c r="Y45" s="252"/>
      <c r="Z45" s="252"/>
      <c r="AA45" s="252"/>
      <c r="AB45" s="252"/>
      <c r="AC45" s="256"/>
      <c r="AD45" s="256"/>
      <c r="AE45" s="256"/>
      <c r="AF45" s="256"/>
      <c r="AG45" s="355"/>
      <c r="AH45" s="356"/>
      <c r="AI45" s="356"/>
      <c r="AJ45" s="333"/>
      <c r="AK45" s="163">
        <f t="shared" si="1"/>
        <v>7</v>
      </c>
      <c r="AL45" s="59"/>
      <c r="AM45" s="59"/>
      <c r="AN45" s="59"/>
    </row>
    <row r="46" spans="1:40">
      <c r="A46" s="88" t="s">
        <v>37</v>
      </c>
      <c r="B46" s="326">
        <v>1</v>
      </c>
      <c r="C46" s="327"/>
      <c r="D46" s="328">
        <v>1</v>
      </c>
      <c r="E46" s="239"/>
      <c r="F46" s="239"/>
      <c r="G46" s="239"/>
      <c r="H46" s="239">
        <v>1</v>
      </c>
      <c r="I46" s="404"/>
      <c r="J46" s="404"/>
      <c r="K46" s="404"/>
      <c r="L46" s="404">
        <v>1</v>
      </c>
      <c r="M46" s="415"/>
      <c r="N46" s="415"/>
      <c r="O46" s="415"/>
      <c r="P46" s="445"/>
      <c r="Q46" s="445"/>
      <c r="R46" s="445"/>
      <c r="S46" s="445"/>
      <c r="T46" s="459"/>
      <c r="U46" s="459"/>
      <c r="V46" s="459"/>
      <c r="W46" s="459"/>
      <c r="X46" s="252"/>
      <c r="Y46" s="252"/>
      <c r="Z46" s="252"/>
      <c r="AA46" s="252"/>
      <c r="AB46" s="252"/>
      <c r="AC46" s="256"/>
      <c r="AD46" s="256"/>
      <c r="AE46" s="256"/>
      <c r="AF46" s="256"/>
      <c r="AG46" s="355"/>
      <c r="AH46" s="356"/>
      <c r="AI46" s="356"/>
      <c r="AJ46" s="333"/>
      <c r="AK46" s="163">
        <f t="shared" si="1"/>
        <v>4</v>
      </c>
      <c r="AL46" s="59"/>
      <c r="AM46" s="59"/>
      <c r="AN46" s="59"/>
    </row>
    <row r="47" spans="1:40">
      <c r="A47" s="88" t="s">
        <v>38</v>
      </c>
      <c r="B47" s="326"/>
      <c r="C47" s="327">
        <v>1</v>
      </c>
      <c r="D47" s="328">
        <v>1</v>
      </c>
      <c r="E47" s="239">
        <v>1</v>
      </c>
      <c r="F47" s="239">
        <v>1</v>
      </c>
      <c r="G47" s="239"/>
      <c r="H47" s="239"/>
      <c r="I47" s="404"/>
      <c r="J47" s="404"/>
      <c r="K47" s="404"/>
      <c r="L47" s="404"/>
      <c r="M47" s="415"/>
      <c r="N47" s="415"/>
      <c r="O47" s="415"/>
      <c r="P47" s="445"/>
      <c r="Q47" s="445"/>
      <c r="R47" s="445"/>
      <c r="S47" s="445"/>
      <c r="T47" s="459"/>
      <c r="U47" s="459"/>
      <c r="V47" s="459"/>
      <c r="W47" s="459"/>
      <c r="X47" s="252"/>
      <c r="Y47" s="252"/>
      <c r="Z47" s="252"/>
      <c r="AA47" s="252"/>
      <c r="AB47" s="252"/>
      <c r="AC47" s="256"/>
      <c r="AD47" s="256"/>
      <c r="AE47" s="256"/>
      <c r="AF47" s="256"/>
      <c r="AG47" s="355"/>
      <c r="AH47" s="356"/>
      <c r="AI47" s="356"/>
      <c r="AJ47" s="333"/>
      <c r="AK47" s="163">
        <f t="shared" si="1"/>
        <v>4</v>
      </c>
      <c r="AL47" s="59"/>
      <c r="AM47" s="59"/>
      <c r="AN47" s="59"/>
    </row>
    <row r="48" spans="1:40">
      <c r="A48" s="88" t="s">
        <v>39</v>
      </c>
      <c r="B48" s="326"/>
      <c r="C48" s="327"/>
      <c r="D48" s="328"/>
      <c r="E48" s="239"/>
      <c r="F48" s="239"/>
      <c r="G48" s="239"/>
      <c r="H48" s="239"/>
      <c r="I48" s="404"/>
      <c r="J48" s="404"/>
      <c r="K48" s="404"/>
      <c r="L48" s="404"/>
      <c r="M48" s="415"/>
      <c r="N48" s="415"/>
      <c r="O48" s="415"/>
      <c r="P48" s="445"/>
      <c r="Q48" s="445"/>
      <c r="R48" s="445"/>
      <c r="S48" s="445"/>
      <c r="T48" s="459">
        <v>1</v>
      </c>
      <c r="U48" s="459"/>
      <c r="V48" s="459"/>
      <c r="W48" s="459"/>
      <c r="X48" s="252"/>
      <c r="Y48" s="252"/>
      <c r="Z48" s="252"/>
      <c r="AA48" s="252"/>
      <c r="AB48" s="252"/>
      <c r="AC48" s="256"/>
      <c r="AD48" s="256"/>
      <c r="AE48" s="256"/>
      <c r="AF48" s="256"/>
      <c r="AG48" s="355"/>
      <c r="AH48" s="356"/>
      <c r="AI48" s="356"/>
      <c r="AJ48" s="333"/>
      <c r="AK48" s="163">
        <f t="shared" si="1"/>
        <v>1</v>
      </c>
      <c r="AL48" s="60"/>
      <c r="AM48" s="60"/>
      <c r="AN48" s="60"/>
    </row>
    <row r="49" spans="1:40">
      <c r="A49" s="88" t="s">
        <v>40</v>
      </c>
      <c r="B49" s="326"/>
      <c r="C49" s="327"/>
      <c r="D49" s="328"/>
      <c r="E49" s="239"/>
      <c r="F49" s="239"/>
      <c r="G49" s="239"/>
      <c r="H49" s="239"/>
      <c r="I49" s="404"/>
      <c r="J49" s="404"/>
      <c r="K49" s="404"/>
      <c r="L49" s="404"/>
      <c r="M49" s="415"/>
      <c r="N49" s="415"/>
      <c r="O49" s="415"/>
      <c r="P49" s="445"/>
      <c r="Q49" s="445"/>
      <c r="R49" s="445"/>
      <c r="S49" s="445"/>
      <c r="T49" s="459"/>
      <c r="U49" s="459"/>
      <c r="V49" s="459"/>
      <c r="W49" s="459"/>
      <c r="X49" s="252"/>
      <c r="Y49" s="252"/>
      <c r="Z49" s="252"/>
      <c r="AA49" s="252"/>
      <c r="AB49" s="252"/>
      <c r="AC49" s="256"/>
      <c r="AD49" s="256"/>
      <c r="AE49" s="256"/>
      <c r="AF49" s="256"/>
      <c r="AG49" s="355"/>
      <c r="AH49" s="356"/>
      <c r="AI49" s="356"/>
      <c r="AJ49" s="333"/>
      <c r="AK49" s="163">
        <f t="shared" si="1"/>
        <v>0</v>
      </c>
      <c r="AL49" s="60"/>
      <c r="AM49" s="60"/>
      <c r="AN49" s="60"/>
    </row>
    <row r="50" spans="1:40">
      <c r="A50" s="380" t="s">
        <v>41</v>
      </c>
      <c r="B50" s="326"/>
      <c r="C50" s="327"/>
      <c r="D50" s="328">
        <v>1</v>
      </c>
      <c r="E50" s="381">
        <v>1</v>
      </c>
      <c r="F50" s="381"/>
      <c r="G50" s="381"/>
      <c r="H50" s="381">
        <v>1</v>
      </c>
      <c r="I50" s="406">
        <v>1</v>
      </c>
      <c r="J50" s="406"/>
      <c r="K50" s="406">
        <v>1</v>
      </c>
      <c r="L50" s="406"/>
      <c r="M50" s="416"/>
      <c r="N50" s="416">
        <v>1</v>
      </c>
      <c r="O50" s="416"/>
      <c r="P50" s="446"/>
      <c r="Q50" s="446"/>
      <c r="R50" s="446">
        <v>1</v>
      </c>
      <c r="S50" s="446"/>
      <c r="T50" s="460"/>
      <c r="U50" s="460"/>
      <c r="V50" s="460"/>
      <c r="W50" s="460"/>
      <c r="X50" s="253"/>
      <c r="Y50" s="253"/>
      <c r="Z50" s="253"/>
      <c r="AA50" s="253"/>
      <c r="AB50" s="253"/>
      <c r="AC50" s="257"/>
      <c r="AD50" s="257"/>
      <c r="AE50" s="257"/>
      <c r="AF50" s="257"/>
      <c r="AG50" s="382"/>
      <c r="AH50" s="383"/>
      <c r="AI50" s="383"/>
      <c r="AJ50" s="384"/>
      <c r="AK50" s="234">
        <f t="shared" si="1"/>
        <v>7</v>
      </c>
      <c r="AL50" s="61"/>
      <c r="AM50" s="61"/>
      <c r="AN50" s="61"/>
    </row>
    <row r="51" spans="1:40">
      <c r="A51" s="88"/>
      <c r="B51" s="348">
        <f>SUM(B4:B50)</f>
        <v>16</v>
      </c>
      <c r="C51" s="349">
        <f>SUM(C4:C50)</f>
        <v>16</v>
      </c>
      <c r="D51" s="235">
        <f>SUM(D4:D50)</f>
        <v>12</v>
      </c>
      <c r="E51" s="239">
        <f>SUM(E4:E50)</f>
        <v>16</v>
      </c>
      <c r="F51" s="239">
        <f t="shared" ref="F51:AJ51" si="2">SUM(F4:F50)</f>
        <v>12</v>
      </c>
      <c r="G51" s="239">
        <f t="shared" si="2"/>
        <v>12</v>
      </c>
      <c r="H51" s="239">
        <f t="shared" si="2"/>
        <v>8</v>
      </c>
      <c r="I51" s="239">
        <f t="shared" si="2"/>
        <v>12</v>
      </c>
      <c r="J51" s="239">
        <f t="shared" si="2"/>
        <v>12</v>
      </c>
      <c r="K51" s="239">
        <f t="shared" si="2"/>
        <v>10</v>
      </c>
      <c r="L51" s="239">
        <f t="shared" si="2"/>
        <v>14</v>
      </c>
      <c r="M51" s="239">
        <f t="shared" si="2"/>
        <v>8</v>
      </c>
      <c r="N51" s="239">
        <f t="shared" si="2"/>
        <v>12</v>
      </c>
      <c r="O51" s="239">
        <f t="shared" si="2"/>
        <v>8</v>
      </c>
      <c r="P51" s="430">
        <v>8</v>
      </c>
      <c r="Q51" s="430">
        <v>12</v>
      </c>
      <c r="R51" s="430">
        <v>12</v>
      </c>
      <c r="S51" s="430">
        <v>8</v>
      </c>
      <c r="T51" s="453">
        <v>12</v>
      </c>
      <c r="U51" s="453">
        <v>12</v>
      </c>
      <c r="V51" s="453">
        <v>8</v>
      </c>
      <c r="W51" s="453">
        <v>4</v>
      </c>
      <c r="X51" s="239">
        <f t="shared" si="2"/>
        <v>0</v>
      </c>
      <c r="Y51" s="239">
        <f t="shared" si="2"/>
        <v>0</v>
      </c>
      <c r="Z51" s="239">
        <f t="shared" si="2"/>
        <v>0</v>
      </c>
      <c r="AA51" s="239"/>
      <c r="AB51" s="239">
        <f t="shared" si="2"/>
        <v>0</v>
      </c>
      <c r="AC51" s="239">
        <f t="shared" si="2"/>
        <v>0</v>
      </c>
      <c r="AD51" s="239">
        <f t="shared" si="2"/>
        <v>0</v>
      </c>
      <c r="AE51" s="239">
        <f t="shared" si="2"/>
        <v>0</v>
      </c>
      <c r="AF51" s="239">
        <f t="shared" si="2"/>
        <v>0</v>
      </c>
      <c r="AG51" s="239">
        <f t="shared" si="2"/>
        <v>0</v>
      </c>
      <c r="AH51" s="239">
        <f t="shared" si="2"/>
        <v>0</v>
      </c>
      <c r="AI51" s="239">
        <f t="shared" si="2"/>
        <v>0</v>
      </c>
      <c r="AJ51" s="239">
        <f t="shared" si="2"/>
        <v>0</v>
      </c>
      <c r="AK51" s="65">
        <f>SUM(AK4:AK50)</f>
        <v>238</v>
      </c>
      <c r="AL51" s="59"/>
      <c r="AM51" s="59"/>
      <c r="AN51" s="59"/>
    </row>
    <row r="52" spans="1:40">
      <c r="A52" s="88"/>
      <c r="B52" s="385"/>
      <c r="C52" s="60"/>
      <c r="D52" s="6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427"/>
      <c r="Q52" s="426"/>
      <c r="R52" s="426"/>
      <c r="S52" s="426"/>
      <c r="T52" s="450"/>
      <c r="U52" s="450"/>
      <c r="V52" s="450"/>
      <c r="W52" s="450"/>
      <c r="X52" s="59"/>
      <c r="Y52" s="59"/>
      <c r="Z52" s="59"/>
      <c r="AA52" s="59"/>
      <c r="AB52" s="59"/>
      <c r="AC52" s="62"/>
      <c r="AD52" s="62"/>
      <c r="AE52" s="62"/>
      <c r="AF52" s="62"/>
      <c r="AG52" s="62"/>
      <c r="AH52" s="59"/>
      <c r="AI52" s="59"/>
      <c r="AJ52" s="59"/>
      <c r="AK52" s="317"/>
      <c r="AL52" s="316"/>
      <c r="AM52" s="59"/>
      <c r="AN52" s="59"/>
    </row>
    <row r="53" spans="1:40">
      <c r="A53" s="386" t="s">
        <v>43</v>
      </c>
      <c r="B53" s="385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427"/>
      <c r="Q53" s="428"/>
      <c r="R53" s="428"/>
      <c r="S53" s="428"/>
      <c r="T53" s="452"/>
      <c r="U53" s="452"/>
      <c r="V53" s="452"/>
      <c r="W53" s="452"/>
      <c r="X53" s="60"/>
      <c r="Y53" s="60"/>
      <c r="Z53" s="60"/>
      <c r="AA53" s="60"/>
      <c r="AB53" s="60"/>
      <c r="AC53" s="62"/>
      <c r="AD53" s="63"/>
      <c r="AE53" s="63"/>
      <c r="AF53" s="63"/>
      <c r="AG53" s="63"/>
      <c r="AH53" s="60"/>
      <c r="AI53" s="88"/>
      <c r="AJ53" s="60"/>
      <c r="AK53" s="59"/>
      <c r="AL53" s="65" t="s">
        <v>167</v>
      </c>
      <c r="AM53" s="59"/>
      <c r="AN53" s="59"/>
    </row>
    <row r="54" spans="1:40">
      <c r="A54" s="152" t="s">
        <v>168</v>
      </c>
      <c r="B54" s="385"/>
      <c r="C54" s="60"/>
      <c r="D54" s="60"/>
      <c r="E54" s="60"/>
      <c r="F54" s="60"/>
      <c r="G54" s="60"/>
      <c r="H54" s="60"/>
      <c r="I54" s="60"/>
      <c r="J54" s="60"/>
      <c r="K54" s="59"/>
      <c r="L54" s="60"/>
      <c r="M54" s="59"/>
      <c r="N54" s="60"/>
      <c r="O54" s="60"/>
      <c r="P54" s="429"/>
      <c r="Q54" s="426"/>
      <c r="R54" s="428"/>
      <c r="S54" s="428"/>
      <c r="T54" s="450"/>
      <c r="U54" s="452"/>
      <c r="V54" s="452"/>
      <c r="W54" s="452"/>
      <c r="X54" s="60"/>
      <c r="Y54" s="60"/>
      <c r="Z54" s="60"/>
      <c r="AA54" s="60"/>
      <c r="AB54" s="60"/>
      <c r="AC54" s="63"/>
      <c r="AD54" s="62"/>
      <c r="AE54" s="62"/>
      <c r="AF54" s="62"/>
      <c r="AG54" s="62"/>
      <c r="AH54" s="60"/>
      <c r="AI54" s="88"/>
      <c r="AJ54" s="60"/>
      <c r="AK54" s="59"/>
      <c r="AL54" s="387" t="s">
        <v>169</v>
      </c>
      <c r="AM54" s="59" t="s">
        <v>170</v>
      </c>
      <c r="AN54" s="315"/>
    </row>
    <row r="55" spans="1:40">
      <c r="A55" s="152" t="s">
        <v>171</v>
      </c>
      <c r="B55" s="385"/>
      <c r="C55" s="60"/>
      <c r="D55" s="60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427"/>
      <c r="Q55" s="426"/>
      <c r="R55" s="426"/>
      <c r="S55" s="426"/>
      <c r="T55" s="450"/>
      <c r="U55" s="450"/>
      <c r="V55" s="450"/>
      <c r="W55" s="450"/>
      <c r="X55" s="59"/>
      <c r="Y55" s="59"/>
      <c r="Z55" s="59"/>
      <c r="AA55" s="59"/>
      <c r="AB55" s="59"/>
      <c r="AC55" s="62"/>
      <c r="AD55" s="62"/>
      <c r="AE55" s="62"/>
      <c r="AF55" s="62"/>
      <c r="AG55" s="62"/>
      <c r="AH55" s="59"/>
      <c r="AI55" s="59"/>
      <c r="AJ55" s="59"/>
      <c r="AK55" s="59"/>
      <c r="AL55" s="387" t="s">
        <v>172</v>
      </c>
      <c r="AM55" s="59" t="s">
        <v>173</v>
      </c>
      <c r="AN55" s="310"/>
    </row>
    <row r="56" spans="1:40">
      <c r="A56" s="152" t="s">
        <v>174</v>
      </c>
      <c r="B56" s="385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427"/>
      <c r="Q56" s="428"/>
      <c r="R56" s="428"/>
      <c r="S56" s="428"/>
      <c r="T56" s="452"/>
      <c r="U56" s="452"/>
      <c r="V56" s="452"/>
      <c r="W56" s="452"/>
      <c r="X56" s="60"/>
      <c r="Y56" s="60"/>
      <c r="Z56" s="60"/>
      <c r="AA56" s="60"/>
      <c r="AB56" s="60"/>
      <c r="AC56" s="63"/>
      <c r="AD56" s="63"/>
      <c r="AE56" s="63"/>
      <c r="AF56" s="62"/>
      <c r="AG56" s="63"/>
      <c r="AH56" s="60"/>
      <c r="AI56" s="60"/>
      <c r="AJ56" s="60"/>
      <c r="AK56" s="65"/>
      <c r="AL56" s="65" t="s">
        <v>175</v>
      </c>
      <c r="AM56" s="59"/>
      <c r="AN56" s="59"/>
    </row>
    <row r="57" spans="1:40">
      <c r="A57" s="152" t="s">
        <v>176</v>
      </c>
      <c r="B57" s="385"/>
      <c r="C57" s="60"/>
      <c r="D57" s="60"/>
      <c r="E57" s="60"/>
      <c r="F57" s="60"/>
      <c r="G57" s="60"/>
      <c r="H57" s="60"/>
      <c r="I57" s="60"/>
      <c r="J57" s="60"/>
      <c r="K57" s="59"/>
      <c r="L57" s="60"/>
      <c r="M57" s="59"/>
      <c r="N57" s="60"/>
      <c r="O57" s="60"/>
      <c r="P57" s="427"/>
      <c r="Q57" s="426"/>
      <c r="R57" s="428"/>
      <c r="S57" s="428"/>
      <c r="T57" s="450"/>
      <c r="U57" s="452"/>
      <c r="V57" s="452"/>
      <c r="W57" s="452"/>
      <c r="X57" s="59"/>
      <c r="Y57" s="60"/>
      <c r="Z57" s="60"/>
      <c r="AA57" s="60"/>
      <c r="AB57" s="60"/>
      <c r="AC57" s="62"/>
      <c r="AD57" s="63"/>
      <c r="AE57" s="63"/>
      <c r="AF57" s="63"/>
      <c r="AG57" s="63"/>
      <c r="AH57" s="59"/>
      <c r="AI57" s="88"/>
      <c r="AJ57" s="60"/>
      <c r="AK57" s="65"/>
      <c r="AL57" s="387" t="s">
        <v>169</v>
      </c>
      <c r="AM57" s="59" t="s">
        <v>177</v>
      </c>
      <c r="AN57" s="59"/>
    </row>
    <row r="58" spans="1:40">
      <c r="A58" s="153" t="s">
        <v>178</v>
      </c>
      <c r="B58" s="385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427"/>
      <c r="Q58" s="428"/>
      <c r="R58" s="428"/>
      <c r="S58" s="428"/>
      <c r="T58" s="452"/>
      <c r="U58" s="450"/>
      <c r="V58" s="452"/>
      <c r="W58" s="452"/>
      <c r="X58" s="60"/>
      <c r="Y58" s="60"/>
      <c r="Z58" s="60"/>
      <c r="AA58" s="60"/>
      <c r="AB58" s="60"/>
      <c r="AC58" s="62"/>
      <c r="AD58" s="63"/>
      <c r="AE58" s="63"/>
      <c r="AF58" s="63"/>
      <c r="AG58" s="63"/>
      <c r="AH58" s="60"/>
      <c r="AI58" s="88"/>
      <c r="AJ58" s="60"/>
      <c r="AK58" s="65"/>
      <c r="AL58" s="387" t="s">
        <v>172</v>
      </c>
      <c r="AM58" s="59" t="s">
        <v>177</v>
      </c>
      <c r="AN58" s="59"/>
    </row>
    <row r="59" spans="1:40">
      <c r="A59" s="80" t="s">
        <v>179</v>
      </c>
      <c r="B59" s="385"/>
      <c r="C59" s="60"/>
      <c r="D59" s="60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427"/>
      <c r="Q59" s="426"/>
      <c r="R59" s="426"/>
      <c r="S59" s="426"/>
      <c r="T59" s="450"/>
      <c r="U59" s="450"/>
      <c r="V59" s="450"/>
      <c r="W59" s="450"/>
      <c r="X59" s="59"/>
      <c r="Y59" s="59"/>
      <c r="Z59" s="59"/>
      <c r="AA59" s="59"/>
      <c r="AB59" s="59"/>
      <c r="AC59" s="62"/>
      <c r="AD59" s="62"/>
      <c r="AE59" s="62"/>
      <c r="AF59" s="62"/>
      <c r="AG59" s="62"/>
      <c r="AH59" s="59"/>
      <c r="AI59" s="66"/>
      <c r="AJ59" s="59"/>
      <c r="AK59" s="65"/>
      <c r="AL59" s="59"/>
      <c r="AM59" s="59"/>
      <c r="AN59" s="59"/>
    </row>
    <row r="60" spans="1:40">
      <c r="A60" s="154" t="s">
        <v>180</v>
      </c>
      <c r="B60" s="385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429"/>
      <c r="Q60" s="428"/>
      <c r="R60" s="428"/>
      <c r="S60" s="428"/>
      <c r="T60" s="452"/>
      <c r="U60" s="452"/>
      <c r="V60" s="452"/>
      <c r="W60" s="452"/>
      <c r="X60" s="60"/>
      <c r="Y60" s="60"/>
      <c r="Z60" s="60"/>
      <c r="AA60" s="60"/>
      <c r="AB60" s="60"/>
      <c r="AC60" s="63"/>
      <c r="AD60" s="63"/>
      <c r="AE60" s="63"/>
      <c r="AF60" s="63"/>
      <c r="AG60" s="63"/>
      <c r="AH60" s="60"/>
      <c r="AI60" s="60"/>
      <c r="AJ60" s="60"/>
      <c r="AK60" s="65"/>
      <c r="AL60" s="59"/>
      <c r="AM60" s="59"/>
      <c r="AN60" s="59"/>
    </row>
    <row r="61" spans="1:40">
      <c r="A61" s="388" t="s">
        <v>129</v>
      </c>
      <c r="B61" s="385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429"/>
      <c r="Q61" s="428"/>
      <c r="R61" s="428"/>
      <c r="S61" s="428"/>
      <c r="T61" s="452"/>
      <c r="U61" s="452"/>
      <c r="V61" s="452"/>
      <c r="W61" s="452"/>
      <c r="X61" s="60"/>
      <c r="Y61" s="60"/>
      <c r="Z61" s="60"/>
      <c r="AA61" s="60"/>
      <c r="AB61" s="60"/>
      <c r="AC61" s="63"/>
      <c r="AD61" s="63"/>
      <c r="AE61" s="63"/>
      <c r="AF61" s="63"/>
      <c r="AG61" s="63"/>
      <c r="AH61" s="60"/>
      <c r="AI61" s="60"/>
      <c r="AJ61" s="60"/>
      <c r="AK61" s="87"/>
      <c r="AL61" s="60"/>
      <c r="AM61" s="59"/>
      <c r="AN61" s="59"/>
    </row>
  </sheetData>
  <autoFilter ref="A3:AJ51" xr:uid="{00000000-0009-0000-0000-000001000000}"/>
  <sortState xmlns:xlrd2="http://schemas.microsoft.com/office/spreadsheetml/2017/richdata2" ref="A4:H50">
    <sortCondition ref="A4"/>
  </sortState>
  <mergeCells count="8">
    <mergeCell ref="AC2:AF2"/>
    <mergeCell ref="AG2:AJ2"/>
    <mergeCell ref="D2:H2"/>
    <mergeCell ref="I2:L2"/>
    <mergeCell ref="M2:O2"/>
    <mergeCell ref="X2:AB2"/>
    <mergeCell ref="T2:W2"/>
    <mergeCell ref="P2:S2"/>
  </mergeCells>
  <conditionalFormatting sqref="B51:AJ51">
    <cfRule type="cellIs" dxfId="39" priority="5" operator="lessThan">
      <formula>8</formula>
    </cfRule>
  </conditionalFormatting>
  <conditionalFormatting sqref="AK4 AK43:AK50 AK24:AK26 AK28:AK41 AK6:AK22">
    <cfRule type="top10" dxfId="38" priority="6" rank="3"/>
    <cfRule type="cellIs" dxfId="37" priority="7" operator="greaterThan">
      <formula>2</formula>
    </cfRule>
    <cfRule type="cellIs" dxfId="36" priority="8" operator="greaterThan">
      <formula>3</formula>
    </cfRule>
    <cfRule type="cellIs" dxfId="35" priority="9" operator="lessThan">
      <formula>3</formula>
    </cfRule>
    <cfRule type="cellIs" dxfId="34" priority="10" operator="greaterThan">
      <formula>3</formula>
    </cfRule>
  </conditionalFormatting>
  <conditionalFormatting sqref="AK27">
    <cfRule type="cellIs" dxfId="33" priority="4" operator="lessThan">
      <formula>3</formula>
    </cfRule>
  </conditionalFormatting>
  <conditionalFormatting sqref="AK4:AK50">
    <cfRule type="top10" dxfId="32" priority="1" rank="3"/>
    <cfRule type="cellIs" dxfId="31" priority="2" operator="greaterThan">
      <formula>2</formula>
    </cfRule>
    <cfRule type="top10" dxfId="30" priority="3" rank="3"/>
  </conditionalFormatting>
  <printOptions gridLines="1"/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1"/>
  <sheetViews>
    <sheetView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Q51" sqref="Q51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2" style="13" customWidth="1"/>
    <col min="4" max="4" width="11.140625" style="13" customWidth="1"/>
    <col min="5" max="5" width="11.42578125" style="13" customWidth="1"/>
    <col min="6" max="6" width="11.7109375" style="13" customWidth="1"/>
    <col min="7" max="7" width="11.42578125" style="13" customWidth="1"/>
    <col min="8" max="8" width="11" style="13" customWidth="1"/>
    <col min="9" max="9" width="11.42578125" style="68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3.7109375" style="13" bestFit="1" customWidth="1"/>
    <col min="15" max="16" width="12" style="13" customWidth="1"/>
    <col min="17" max="17" width="8.42578125" style="16"/>
    <col min="18" max="16384" width="8.42578125" style="13"/>
  </cols>
  <sheetData>
    <row r="1" spans="1:17">
      <c r="A1" s="12" t="s">
        <v>181</v>
      </c>
    </row>
    <row r="2" spans="1:17" s="58" customFormat="1" ht="39">
      <c r="A2" s="146"/>
      <c r="B2" s="138" t="s">
        <v>77</v>
      </c>
      <c r="C2" s="140" t="s">
        <v>74</v>
      </c>
      <c r="D2" s="138" t="s">
        <v>76</v>
      </c>
      <c r="E2" s="140" t="s">
        <v>75</v>
      </c>
      <c r="F2" s="138" t="s">
        <v>44</v>
      </c>
      <c r="G2" s="138" t="s">
        <v>207</v>
      </c>
      <c r="H2" s="140" t="s">
        <v>208</v>
      </c>
      <c r="I2" s="139" t="s">
        <v>196</v>
      </c>
      <c r="J2" s="140" t="s">
        <v>197</v>
      </c>
      <c r="K2" s="138" t="s">
        <v>78</v>
      </c>
      <c r="L2" s="140" t="s">
        <v>79</v>
      </c>
      <c r="M2" s="138" t="s">
        <v>45</v>
      </c>
      <c r="N2" s="140" t="s">
        <v>103</v>
      </c>
      <c r="O2" s="138" t="s">
        <v>105</v>
      </c>
      <c r="P2" s="140" t="s">
        <v>104</v>
      </c>
      <c r="Q2" s="141"/>
    </row>
    <row r="3" spans="1:17" s="15" customFormat="1">
      <c r="A3" s="147"/>
      <c r="B3" s="135">
        <v>43751</v>
      </c>
      <c r="C3" s="135">
        <v>43792</v>
      </c>
      <c r="D3" s="136">
        <v>43826</v>
      </c>
      <c r="E3" s="136">
        <v>43849</v>
      </c>
      <c r="F3" s="136" t="s">
        <v>195</v>
      </c>
      <c r="G3" s="136">
        <v>43876</v>
      </c>
      <c r="H3" s="136">
        <v>43540</v>
      </c>
      <c r="I3" s="137">
        <v>43926</v>
      </c>
      <c r="J3" s="136">
        <v>43967</v>
      </c>
      <c r="K3" s="136">
        <v>43981</v>
      </c>
      <c r="L3" s="136" t="s">
        <v>198</v>
      </c>
      <c r="M3" s="136" t="s">
        <v>199</v>
      </c>
      <c r="N3" s="300"/>
      <c r="O3" s="296"/>
      <c r="P3" s="300"/>
      <c r="Q3" s="142" t="s">
        <v>0</v>
      </c>
    </row>
    <row r="4" spans="1:17">
      <c r="A4" s="148" t="s">
        <v>1</v>
      </c>
      <c r="B4" s="17">
        <v>1</v>
      </c>
      <c r="C4" s="53"/>
      <c r="D4" s="90">
        <v>1</v>
      </c>
      <c r="E4" s="54"/>
      <c r="F4" s="54"/>
      <c r="G4" s="54">
        <v>1</v>
      </c>
      <c r="H4" s="54"/>
      <c r="I4" s="69"/>
      <c r="J4" s="54"/>
      <c r="K4" s="54"/>
      <c r="L4" s="54"/>
      <c r="M4" s="54"/>
      <c r="N4" s="301"/>
      <c r="O4" s="297"/>
      <c r="P4" s="301"/>
      <c r="Q4" s="143">
        <f>SUM(B4:M4)</f>
        <v>3</v>
      </c>
    </row>
    <row r="5" spans="1:17">
      <c r="A5" s="184" t="s">
        <v>2</v>
      </c>
      <c r="B5" s="17"/>
      <c r="C5" s="55"/>
      <c r="D5" s="90"/>
      <c r="E5" s="56"/>
      <c r="F5" s="56"/>
      <c r="G5" s="56"/>
      <c r="H5" s="56"/>
      <c r="I5" s="70"/>
      <c r="J5" s="56"/>
      <c r="K5" s="56"/>
      <c r="L5" s="56"/>
      <c r="M5" s="56"/>
      <c r="N5" s="301"/>
      <c r="O5" s="297"/>
      <c r="P5" s="301"/>
      <c r="Q5" s="143">
        <f t="shared" ref="Q5:Q8" si="0">SUM(B5:M5)</f>
        <v>0</v>
      </c>
    </row>
    <row r="6" spans="1:17">
      <c r="A6" s="148" t="s">
        <v>3</v>
      </c>
      <c r="B6" s="17"/>
      <c r="C6" s="55"/>
      <c r="D6" s="91"/>
      <c r="E6" s="56"/>
      <c r="F6" s="56"/>
      <c r="G6" s="56">
        <v>1</v>
      </c>
      <c r="H6" s="56"/>
      <c r="I6" s="70"/>
      <c r="J6" s="56"/>
      <c r="K6" s="56"/>
      <c r="L6" s="56"/>
      <c r="M6" s="56"/>
      <c r="N6" s="301"/>
      <c r="O6" s="297"/>
      <c r="P6" s="301"/>
      <c r="Q6" s="143">
        <f t="shared" si="0"/>
        <v>1</v>
      </c>
    </row>
    <row r="7" spans="1:17">
      <c r="A7" s="148" t="s">
        <v>4</v>
      </c>
      <c r="B7" s="17">
        <v>1</v>
      </c>
      <c r="C7" s="55">
        <v>1</v>
      </c>
      <c r="D7" s="91"/>
      <c r="E7" s="56"/>
      <c r="F7" s="56"/>
      <c r="G7" s="56"/>
      <c r="H7" s="56"/>
      <c r="I7" s="70"/>
      <c r="J7" s="56"/>
      <c r="K7" s="56"/>
      <c r="L7" s="56"/>
      <c r="M7" s="56"/>
      <c r="N7" s="301"/>
      <c r="O7" s="297"/>
      <c r="P7" s="301"/>
      <c r="Q7" s="143">
        <f t="shared" si="0"/>
        <v>2</v>
      </c>
    </row>
    <row r="8" spans="1:17">
      <c r="A8" s="148" t="s">
        <v>5</v>
      </c>
      <c r="B8" s="17"/>
      <c r="C8" s="55">
        <v>1</v>
      </c>
      <c r="D8" s="92">
        <v>1</v>
      </c>
      <c r="E8" s="56"/>
      <c r="F8" s="56"/>
      <c r="G8" s="56"/>
      <c r="H8" s="56"/>
      <c r="I8" s="93"/>
      <c r="J8" s="56"/>
      <c r="K8" s="56"/>
      <c r="L8" s="56"/>
      <c r="M8" s="56"/>
      <c r="N8" s="301"/>
      <c r="O8" s="297"/>
      <c r="P8" s="301"/>
      <c r="Q8" s="143">
        <f t="shared" si="0"/>
        <v>2</v>
      </c>
    </row>
    <row r="9" spans="1:17">
      <c r="A9" s="148" t="s">
        <v>6</v>
      </c>
      <c r="B9" s="17">
        <v>1</v>
      </c>
      <c r="C9" s="55"/>
      <c r="D9" s="92"/>
      <c r="E9" s="56"/>
      <c r="F9" s="56"/>
      <c r="G9" s="56"/>
      <c r="H9" s="56"/>
      <c r="I9" s="93"/>
      <c r="J9" s="56"/>
      <c r="K9" s="56"/>
      <c r="L9" s="56"/>
      <c r="M9" s="56"/>
      <c r="N9" s="301"/>
      <c r="O9" s="297"/>
      <c r="P9" s="301"/>
      <c r="Q9" s="143">
        <f t="shared" ref="Q9:Q49" si="1">SUM(B9:M9)</f>
        <v>1</v>
      </c>
    </row>
    <row r="10" spans="1:17">
      <c r="A10" s="148" t="s">
        <v>7</v>
      </c>
      <c r="B10" s="17"/>
      <c r="C10" s="55"/>
      <c r="D10" s="92">
        <v>1</v>
      </c>
      <c r="E10" s="56"/>
      <c r="F10" s="56"/>
      <c r="G10" s="56"/>
      <c r="H10" s="56"/>
      <c r="I10" s="93"/>
      <c r="J10" s="56"/>
      <c r="K10" s="56"/>
      <c r="L10" s="56"/>
      <c r="M10" s="56"/>
      <c r="N10" s="301"/>
      <c r="O10" s="297"/>
      <c r="P10" s="301"/>
      <c r="Q10" s="143">
        <f t="shared" si="1"/>
        <v>1</v>
      </c>
    </row>
    <row r="11" spans="1:17">
      <c r="A11" s="148" t="s">
        <v>8</v>
      </c>
      <c r="B11" s="17">
        <v>1</v>
      </c>
      <c r="C11" s="55"/>
      <c r="D11" s="92"/>
      <c r="E11" s="56">
        <v>1</v>
      </c>
      <c r="F11" s="56"/>
      <c r="G11" s="56">
        <v>1</v>
      </c>
      <c r="H11" s="56"/>
      <c r="I11" s="93"/>
      <c r="J11" s="56"/>
      <c r="K11" s="56"/>
      <c r="L11" s="56"/>
      <c r="M11" s="56"/>
      <c r="N11" s="301"/>
      <c r="O11" s="297"/>
      <c r="P11" s="301"/>
      <c r="Q11" s="143">
        <f t="shared" si="1"/>
        <v>3</v>
      </c>
    </row>
    <row r="12" spans="1:17" ht="15.75">
      <c r="A12" s="148" t="s">
        <v>9</v>
      </c>
      <c r="B12" s="17"/>
      <c r="C12" s="55">
        <v>1</v>
      </c>
      <c r="D12" s="92">
        <v>1</v>
      </c>
      <c r="E12" s="56"/>
      <c r="F12" s="56"/>
      <c r="G12" s="56"/>
      <c r="H12" s="56"/>
      <c r="I12" s="93"/>
      <c r="J12" s="94"/>
      <c r="K12" s="56"/>
      <c r="L12" s="56"/>
      <c r="M12" s="56"/>
      <c r="N12" s="301"/>
      <c r="O12" s="297"/>
      <c r="P12" s="301"/>
      <c r="Q12" s="143">
        <f t="shared" si="1"/>
        <v>2</v>
      </c>
    </row>
    <row r="13" spans="1:17" ht="15.75">
      <c r="A13" s="148" t="s">
        <v>10</v>
      </c>
      <c r="B13" s="17"/>
      <c r="C13" s="55"/>
      <c r="D13" s="92"/>
      <c r="E13" s="56"/>
      <c r="F13" s="56"/>
      <c r="G13" s="56">
        <v>1</v>
      </c>
      <c r="H13" s="56"/>
      <c r="I13" s="93"/>
      <c r="J13" s="94"/>
      <c r="K13" s="56"/>
      <c r="L13" s="56"/>
      <c r="M13" s="56"/>
      <c r="N13" s="301"/>
      <c r="O13" s="297"/>
      <c r="P13" s="301"/>
      <c r="Q13" s="143">
        <f t="shared" si="1"/>
        <v>1</v>
      </c>
    </row>
    <row r="14" spans="1:17" ht="15.75">
      <c r="A14" s="184" t="s">
        <v>11</v>
      </c>
      <c r="B14" s="17"/>
      <c r="C14" s="55"/>
      <c r="D14" s="92"/>
      <c r="E14" s="56"/>
      <c r="F14" s="56"/>
      <c r="G14" s="56"/>
      <c r="H14" s="56"/>
      <c r="I14" s="93"/>
      <c r="J14" s="94"/>
      <c r="K14" s="56"/>
      <c r="L14" s="56"/>
      <c r="M14" s="56"/>
      <c r="N14" s="301"/>
      <c r="O14" s="297"/>
      <c r="P14" s="301"/>
      <c r="Q14" s="143">
        <f t="shared" si="1"/>
        <v>0</v>
      </c>
    </row>
    <row r="15" spans="1:17" ht="15.75">
      <c r="A15" s="148" t="s">
        <v>12</v>
      </c>
      <c r="B15" s="17">
        <v>1</v>
      </c>
      <c r="C15" s="55">
        <v>1</v>
      </c>
      <c r="D15" s="92">
        <v>1</v>
      </c>
      <c r="E15" s="56"/>
      <c r="F15" s="56"/>
      <c r="G15" s="56">
        <v>1</v>
      </c>
      <c r="H15" s="56"/>
      <c r="I15" s="93"/>
      <c r="J15" s="94"/>
      <c r="K15" s="56"/>
      <c r="L15" s="56"/>
      <c r="M15" s="56"/>
      <c r="N15" s="301"/>
      <c r="O15" s="297"/>
      <c r="P15" s="301"/>
      <c r="Q15" s="143">
        <f t="shared" si="1"/>
        <v>4</v>
      </c>
    </row>
    <row r="16" spans="1:17" ht="15.75">
      <c r="A16" s="148" t="s">
        <v>13</v>
      </c>
      <c r="B16" s="95"/>
      <c r="C16" s="55">
        <v>1</v>
      </c>
      <c r="D16" s="92">
        <v>1</v>
      </c>
      <c r="E16" s="56">
        <v>1</v>
      </c>
      <c r="F16" s="56"/>
      <c r="G16" s="56"/>
      <c r="H16" s="56"/>
      <c r="I16" s="93"/>
      <c r="J16" s="94"/>
      <c r="K16" s="56"/>
      <c r="L16" s="56"/>
      <c r="M16" s="56"/>
      <c r="N16" s="301"/>
      <c r="O16" s="297"/>
      <c r="P16" s="301"/>
      <c r="Q16" s="143">
        <f t="shared" si="1"/>
        <v>3</v>
      </c>
    </row>
    <row r="17" spans="1:17" ht="15.75">
      <c r="A17" s="148" t="s">
        <v>14</v>
      </c>
      <c r="B17" s="17"/>
      <c r="C17" s="55">
        <v>1</v>
      </c>
      <c r="D17" s="92">
        <v>1</v>
      </c>
      <c r="E17" s="56">
        <v>1</v>
      </c>
      <c r="F17" s="56"/>
      <c r="G17" s="56">
        <v>1</v>
      </c>
      <c r="H17" s="56"/>
      <c r="I17" s="93"/>
      <c r="J17" s="94"/>
      <c r="K17" s="56"/>
      <c r="L17" s="56"/>
      <c r="M17" s="56"/>
      <c r="N17" s="301"/>
      <c r="O17" s="297"/>
      <c r="P17" s="301"/>
      <c r="Q17" s="143">
        <f>SUM(B17:N17)</f>
        <v>4</v>
      </c>
    </row>
    <row r="18" spans="1:17" ht="15.75">
      <c r="A18" s="148" t="s">
        <v>15</v>
      </c>
      <c r="B18" s="17">
        <v>1</v>
      </c>
      <c r="C18" s="55">
        <v>1</v>
      </c>
      <c r="D18" s="92"/>
      <c r="E18" s="56">
        <v>1</v>
      </c>
      <c r="F18" s="56"/>
      <c r="G18" s="56">
        <v>1</v>
      </c>
      <c r="H18" s="56"/>
      <c r="I18" s="93"/>
      <c r="J18" s="94"/>
      <c r="K18" s="56"/>
      <c r="L18" s="56"/>
      <c r="M18" s="56"/>
      <c r="N18" s="301"/>
      <c r="O18" s="297"/>
      <c r="P18" s="301"/>
      <c r="Q18" s="143">
        <f t="shared" si="1"/>
        <v>4</v>
      </c>
    </row>
    <row r="19" spans="1:17" ht="15.75">
      <c r="A19" s="396" t="s">
        <v>86</v>
      </c>
      <c r="B19" s="17"/>
      <c r="C19" s="55"/>
      <c r="D19" s="92"/>
      <c r="E19" s="56"/>
      <c r="F19" s="56"/>
      <c r="G19" s="56"/>
      <c r="H19" s="56"/>
      <c r="I19" s="93"/>
      <c r="J19" s="94"/>
      <c r="K19" s="56"/>
      <c r="L19" s="56"/>
      <c r="M19" s="56"/>
      <c r="N19" s="301"/>
      <c r="O19" s="297"/>
      <c r="P19" s="301"/>
      <c r="Q19" s="143">
        <f t="shared" si="1"/>
        <v>0</v>
      </c>
    </row>
    <row r="20" spans="1:17" ht="15.75">
      <c r="A20" s="148" t="s">
        <v>16</v>
      </c>
      <c r="B20" s="17"/>
      <c r="C20" s="55"/>
      <c r="D20" s="92"/>
      <c r="E20" s="56">
        <v>1</v>
      </c>
      <c r="F20" s="56"/>
      <c r="G20" s="56"/>
      <c r="H20" s="56"/>
      <c r="I20" s="93"/>
      <c r="J20" s="94"/>
      <c r="K20" s="56"/>
      <c r="L20" s="56"/>
      <c r="M20" s="56"/>
      <c r="N20" s="301"/>
      <c r="O20" s="297"/>
      <c r="P20" s="301"/>
      <c r="Q20" s="143">
        <f t="shared" si="1"/>
        <v>1</v>
      </c>
    </row>
    <row r="21" spans="1:17">
      <c r="A21" s="148" t="s">
        <v>17</v>
      </c>
      <c r="B21" s="17"/>
      <c r="C21" s="55"/>
      <c r="D21" s="92"/>
      <c r="E21" s="56"/>
      <c r="F21" s="56"/>
      <c r="G21" s="56"/>
      <c r="H21" s="56"/>
      <c r="I21" s="93"/>
      <c r="J21" s="56"/>
      <c r="K21" s="56"/>
      <c r="L21" s="56"/>
      <c r="M21" s="56"/>
      <c r="N21" s="301"/>
      <c r="O21" s="297"/>
      <c r="P21" s="301"/>
      <c r="Q21" s="143">
        <f>SUM(B21:N21)</f>
        <v>0</v>
      </c>
    </row>
    <row r="22" spans="1:17">
      <c r="A22" s="148" t="s">
        <v>64</v>
      </c>
      <c r="B22" s="17">
        <v>1</v>
      </c>
      <c r="C22" s="55"/>
      <c r="D22" s="92"/>
      <c r="E22" s="56">
        <v>1</v>
      </c>
      <c r="F22" s="56"/>
      <c r="G22" s="56">
        <v>1</v>
      </c>
      <c r="H22" s="56"/>
      <c r="I22" s="93"/>
      <c r="J22" s="56"/>
      <c r="K22" s="56"/>
      <c r="L22" s="56"/>
      <c r="M22" s="56"/>
      <c r="N22" s="301"/>
      <c r="O22" s="297"/>
      <c r="P22" s="301"/>
      <c r="Q22" s="143">
        <f>SUM(B22:N22)</f>
        <v>3</v>
      </c>
    </row>
    <row r="23" spans="1:17" s="190" customFormat="1">
      <c r="A23" s="184" t="s">
        <v>18</v>
      </c>
      <c r="B23" s="185"/>
      <c r="C23" s="186"/>
      <c r="D23" s="187"/>
      <c r="E23" s="188"/>
      <c r="F23" s="188"/>
      <c r="G23" s="188"/>
      <c r="H23" s="188"/>
      <c r="I23" s="189"/>
      <c r="J23" s="188"/>
      <c r="K23" s="188"/>
      <c r="L23" s="188"/>
      <c r="M23" s="188"/>
      <c r="N23" s="302"/>
      <c r="O23" s="298"/>
      <c r="P23" s="302"/>
      <c r="Q23" s="311">
        <f t="shared" si="1"/>
        <v>0</v>
      </c>
    </row>
    <row r="24" spans="1:17">
      <c r="A24" s="396" t="s">
        <v>85</v>
      </c>
      <c r="B24" s="17">
        <v>1</v>
      </c>
      <c r="C24" s="55"/>
      <c r="D24" s="92">
        <v>1</v>
      </c>
      <c r="E24" s="56"/>
      <c r="F24" s="56"/>
      <c r="G24" s="56">
        <v>1</v>
      </c>
      <c r="H24" s="56"/>
      <c r="I24" s="93"/>
      <c r="J24" s="56"/>
      <c r="K24" s="56"/>
      <c r="L24" s="56"/>
      <c r="M24" s="56"/>
      <c r="N24" s="301"/>
      <c r="O24" s="297"/>
      <c r="P24" s="301"/>
      <c r="Q24" s="143">
        <f t="shared" si="1"/>
        <v>3</v>
      </c>
    </row>
    <row r="25" spans="1:17">
      <c r="A25" s="148" t="s">
        <v>20</v>
      </c>
      <c r="B25" s="17"/>
      <c r="C25" s="55"/>
      <c r="D25" s="92"/>
      <c r="E25" s="56"/>
      <c r="F25" s="56"/>
      <c r="G25" s="56"/>
      <c r="H25" s="56"/>
      <c r="I25" s="70"/>
      <c r="J25" s="56"/>
      <c r="K25" s="56"/>
      <c r="L25" s="56"/>
      <c r="M25" s="56"/>
      <c r="N25" s="301"/>
      <c r="O25" s="297"/>
      <c r="P25" s="301"/>
      <c r="Q25" s="143">
        <f t="shared" si="1"/>
        <v>0</v>
      </c>
    </row>
    <row r="26" spans="1:17">
      <c r="A26" s="148" t="s">
        <v>19</v>
      </c>
      <c r="B26" s="17"/>
      <c r="C26" s="55">
        <v>1</v>
      </c>
      <c r="D26" s="92"/>
      <c r="E26" s="56"/>
      <c r="F26" s="56"/>
      <c r="G26" s="56"/>
      <c r="H26" s="56"/>
      <c r="I26" s="93"/>
      <c r="J26" s="56"/>
      <c r="K26" s="56"/>
      <c r="L26" s="56"/>
      <c r="M26" s="56"/>
      <c r="N26" s="301"/>
      <c r="O26" s="297"/>
      <c r="P26" s="301"/>
      <c r="Q26" s="143">
        <f t="shared" si="1"/>
        <v>1</v>
      </c>
    </row>
    <row r="27" spans="1:17" s="190" customFormat="1">
      <c r="A27" s="184" t="s">
        <v>21</v>
      </c>
      <c r="B27" s="185"/>
      <c r="C27" s="186"/>
      <c r="D27" s="187">
        <v>1</v>
      </c>
      <c r="E27" s="188"/>
      <c r="F27" s="188"/>
      <c r="G27" s="188">
        <v>1</v>
      </c>
      <c r="H27" s="188"/>
      <c r="I27" s="191"/>
      <c r="J27" s="188"/>
      <c r="K27" s="188"/>
      <c r="L27" s="188"/>
      <c r="M27" s="188"/>
      <c r="N27" s="302"/>
      <c r="O27" s="298"/>
      <c r="P27" s="302"/>
      <c r="Q27" s="311">
        <f t="shared" si="1"/>
        <v>2</v>
      </c>
    </row>
    <row r="28" spans="1:17">
      <c r="A28" s="148" t="s">
        <v>22</v>
      </c>
      <c r="B28" s="17">
        <v>1</v>
      </c>
      <c r="C28" s="55"/>
      <c r="D28" s="92"/>
      <c r="E28" s="56"/>
      <c r="F28" s="56"/>
      <c r="G28" s="56"/>
      <c r="H28" s="56"/>
      <c r="I28" s="70"/>
      <c r="J28" s="56"/>
      <c r="K28" s="56"/>
      <c r="L28" s="56"/>
      <c r="M28" s="56"/>
      <c r="N28" s="301"/>
      <c r="O28" s="297"/>
      <c r="P28" s="301"/>
      <c r="Q28" s="143">
        <f t="shared" si="1"/>
        <v>1</v>
      </c>
    </row>
    <row r="29" spans="1:17">
      <c r="A29" s="148" t="s">
        <v>23</v>
      </c>
      <c r="B29" s="17"/>
      <c r="C29" s="55">
        <v>1</v>
      </c>
      <c r="D29" s="92"/>
      <c r="E29" s="56"/>
      <c r="F29" s="56"/>
      <c r="G29" s="56">
        <v>1</v>
      </c>
      <c r="H29" s="56"/>
      <c r="I29" s="70"/>
      <c r="J29" s="56"/>
      <c r="K29" s="56"/>
      <c r="L29" s="56"/>
      <c r="M29" s="56"/>
      <c r="N29" s="301"/>
      <c r="O29" s="297"/>
      <c r="P29" s="301"/>
      <c r="Q29" s="143">
        <f t="shared" si="1"/>
        <v>2</v>
      </c>
    </row>
    <row r="30" spans="1:17">
      <c r="A30" s="148" t="s">
        <v>24</v>
      </c>
      <c r="B30" s="17"/>
      <c r="C30" s="55">
        <v>1</v>
      </c>
      <c r="D30" s="92">
        <v>1</v>
      </c>
      <c r="E30" s="56">
        <v>1</v>
      </c>
      <c r="F30" s="56"/>
      <c r="G30" s="56"/>
      <c r="H30" s="56"/>
      <c r="I30" s="70"/>
      <c r="J30" s="56"/>
      <c r="K30" s="56"/>
      <c r="L30" s="56"/>
      <c r="M30" s="56"/>
      <c r="N30" s="301"/>
      <c r="O30" s="297"/>
      <c r="P30" s="301"/>
      <c r="Q30" s="143">
        <f t="shared" si="1"/>
        <v>3</v>
      </c>
    </row>
    <row r="31" spans="1:17">
      <c r="A31" s="148" t="s">
        <v>25</v>
      </c>
      <c r="B31" s="17"/>
      <c r="C31" s="55">
        <v>1</v>
      </c>
      <c r="D31" s="91"/>
      <c r="E31" s="56">
        <v>1</v>
      </c>
      <c r="F31" s="56"/>
      <c r="G31" s="56">
        <v>1</v>
      </c>
      <c r="H31" s="56"/>
      <c r="I31" s="70"/>
      <c r="J31" s="56"/>
      <c r="K31" s="56"/>
      <c r="L31" s="56"/>
      <c r="M31" s="56"/>
      <c r="N31" s="301"/>
      <c r="O31" s="297"/>
      <c r="P31" s="301"/>
      <c r="Q31" s="143">
        <f>SUM(B31:N31)</f>
        <v>3</v>
      </c>
    </row>
    <row r="32" spans="1:17" ht="15.75">
      <c r="A32" s="148" t="s">
        <v>26</v>
      </c>
      <c r="B32" s="17"/>
      <c r="C32" s="55">
        <v>1</v>
      </c>
      <c r="D32" s="91"/>
      <c r="E32" s="56"/>
      <c r="F32" s="56"/>
      <c r="G32" s="56"/>
      <c r="H32" s="56"/>
      <c r="I32" s="70"/>
      <c r="J32" s="56"/>
      <c r="K32" s="94"/>
      <c r="L32" s="94"/>
      <c r="M32" s="56"/>
      <c r="N32" s="301"/>
      <c r="O32" s="297"/>
      <c r="P32" s="301"/>
      <c r="Q32" s="143">
        <f t="shared" si="1"/>
        <v>1</v>
      </c>
    </row>
    <row r="33" spans="1:22" ht="15.75">
      <c r="A33" s="148" t="s">
        <v>27</v>
      </c>
      <c r="B33" s="17"/>
      <c r="C33" s="55"/>
      <c r="D33" s="91"/>
      <c r="E33" s="56"/>
      <c r="F33" s="56"/>
      <c r="G33" s="56"/>
      <c r="H33" s="56"/>
      <c r="I33" s="70"/>
      <c r="J33" s="56"/>
      <c r="K33" s="94"/>
      <c r="L33" s="94"/>
      <c r="M33" s="56"/>
      <c r="N33" s="301"/>
      <c r="O33" s="297"/>
      <c r="P33" s="301"/>
      <c r="Q33" s="143">
        <f t="shared" si="1"/>
        <v>0</v>
      </c>
    </row>
    <row r="34" spans="1:22" ht="15.75">
      <c r="A34" s="148" t="s">
        <v>65</v>
      </c>
      <c r="B34" s="17">
        <v>1</v>
      </c>
      <c r="C34" s="55">
        <v>1</v>
      </c>
      <c r="D34" s="91"/>
      <c r="E34" s="56"/>
      <c r="F34" s="56"/>
      <c r="G34" s="56"/>
      <c r="H34" s="56"/>
      <c r="I34" s="70"/>
      <c r="J34" s="56"/>
      <c r="K34" s="94"/>
      <c r="L34" s="94"/>
      <c r="M34" s="56"/>
      <c r="N34" s="301"/>
      <c r="O34" s="297"/>
      <c r="P34" s="301"/>
      <c r="Q34" s="143">
        <f t="shared" si="1"/>
        <v>2</v>
      </c>
    </row>
    <row r="35" spans="1:22" ht="15.75">
      <c r="A35" s="148" t="s">
        <v>28</v>
      </c>
      <c r="B35" s="17">
        <v>1</v>
      </c>
      <c r="C35" s="55"/>
      <c r="D35" s="91"/>
      <c r="E35" s="56"/>
      <c r="F35" s="56"/>
      <c r="G35" s="56"/>
      <c r="H35" s="56"/>
      <c r="I35" s="70"/>
      <c r="J35" s="56"/>
      <c r="K35" s="94"/>
      <c r="L35" s="94"/>
      <c r="M35" s="56"/>
      <c r="N35" s="301"/>
      <c r="O35" s="297"/>
      <c r="P35" s="301"/>
      <c r="Q35" s="143">
        <f t="shared" si="1"/>
        <v>1</v>
      </c>
    </row>
    <row r="36" spans="1:22" ht="15.75">
      <c r="A36" s="148" t="s">
        <v>29</v>
      </c>
      <c r="B36" s="17"/>
      <c r="C36" s="55">
        <v>1</v>
      </c>
      <c r="D36" s="91">
        <v>1</v>
      </c>
      <c r="E36" s="56">
        <v>1</v>
      </c>
      <c r="F36" s="56"/>
      <c r="G36" s="56"/>
      <c r="H36" s="56"/>
      <c r="I36" s="70"/>
      <c r="J36" s="56"/>
      <c r="K36" s="94"/>
      <c r="L36" s="94"/>
      <c r="M36" s="56"/>
      <c r="N36" s="301"/>
      <c r="O36" s="297"/>
      <c r="P36" s="301"/>
      <c r="Q36" s="143">
        <f t="shared" si="1"/>
        <v>3</v>
      </c>
    </row>
    <row r="37" spans="1:22" ht="15.75">
      <c r="A37" s="148" t="s">
        <v>30</v>
      </c>
      <c r="B37" s="17"/>
      <c r="C37" s="55">
        <v>1</v>
      </c>
      <c r="D37" s="91"/>
      <c r="E37" s="56"/>
      <c r="F37" s="56"/>
      <c r="G37" s="56"/>
      <c r="H37" s="56"/>
      <c r="I37" s="70"/>
      <c r="J37" s="56"/>
      <c r="K37" s="96"/>
      <c r="L37" s="96"/>
      <c r="M37" s="56"/>
      <c r="N37" s="301"/>
      <c r="O37" s="297"/>
      <c r="P37" s="301"/>
      <c r="Q37" s="143">
        <f t="shared" si="1"/>
        <v>1</v>
      </c>
    </row>
    <row r="38" spans="1:22" ht="15.75">
      <c r="A38" s="148" t="s">
        <v>31</v>
      </c>
      <c r="B38" s="17"/>
      <c r="C38" s="55"/>
      <c r="D38" s="91"/>
      <c r="E38" s="56"/>
      <c r="F38" s="56"/>
      <c r="G38" s="56"/>
      <c r="H38" s="56"/>
      <c r="I38" s="70"/>
      <c r="J38" s="56"/>
      <c r="K38" s="94"/>
      <c r="L38" s="94"/>
      <c r="M38" s="56"/>
      <c r="N38" s="301"/>
      <c r="O38" s="297"/>
      <c r="P38" s="301"/>
      <c r="Q38" s="143">
        <f t="shared" si="1"/>
        <v>0</v>
      </c>
    </row>
    <row r="39" spans="1:22" ht="15.75">
      <c r="A39" s="148" t="s">
        <v>32</v>
      </c>
      <c r="B39" s="17">
        <v>1</v>
      </c>
      <c r="C39" s="55">
        <v>1</v>
      </c>
      <c r="D39" s="91">
        <v>1</v>
      </c>
      <c r="E39" s="56">
        <v>1</v>
      </c>
      <c r="F39" s="56"/>
      <c r="G39" s="56">
        <v>1</v>
      </c>
      <c r="H39" s="56"/>
      <c r="I39" s="70"/>
      <c r="J39" s="56"/>
      <c r="K39" s="94"/>
      <c r="L39" s="94"/>
      <c r="M39" s="56"/>
      <c r="N39" s="301"/>
      <c r="O39" s="297"/>
      <c r="P39" s="301"/>
      <c r="Q39" s="143">
        <f>SUM(B39:N39)</f>
        <v>5</v>
      </c>
    </row>
    <row r="40" spans="1:22" s="17" customFormat="1">
      <c r="A40" s="148" t="s">
        <v>66</v>
      </c>
      <c r="B40" s="56">
        <v>1</v>
      </c>
      <c r="C40" s="56">
        <v>1</v>
      </c>
      <c r="D40" s="98"/>
      <c r="E40" s="56">
        <v>1</v>
      </c>
      <c r="F40" s="56"/>
      <c r="G40" s="56"/>
      <c r="H40" s="56"/>
      <c r="I40" s="70"/>
      <c r="J40" s="56"/>
      <c r="K40" s="56"/>
      <c r="L40" s="56"/>
      <c r="M40" s="56"/>
      <c r="N40" s="303"/>
      <c r="O40" s="299"/>
      <c r="P40" s="303"/>
      <c r="Q40" s="143">
        <f t="shared" si="1"/>
        <v>3</v>
      </c>
      <c r="R40" s="52"/>
      <c r="S40" s="52"/>
      <c r="T40" s="52"/>
      <c r="U40" s="52"/>
      <c r="V40" s="52"/>
    </row>
    <row r="41" spans="1:22" s="17" customFormat="1" ht="15.75">
      <c r="A41" s="148" t="s">
        <v>33</v>
      </c>
      <c r="B41" s="17">
        <v>1</v>
      </c>
      <c r="C41" s="55"/>
      <c r="D41" s="91">
        <v>1</v>
      </c>
      <c r="E41" s="56">
        <v>1</v>
      </c>
      <c r="F41" s="56"/>
      <c r="G41" s="56">
        <v>1</v>
      </c>
      <c r="H41" s="56"/>
      <c r="I41" s="70"/>
      <c r="J41" s="56"/>
      <c r="K41" s="94"/>
      <c r="L41" s="94"/>
      <c r="M41" s="56"/>
      <c r="N41" s="301"/>
      <c r="O41" s="297"/>
      <c r="P41" s="301"/>
      <c r="Q41" s="143">
        <f t="shared" si="1"/>
        <v>4</v>
      </c>
    </row>
    <row r="42" spans="1:22" s="17" customFormat="1" ht="15.75">
      <c r="A42" s="184" t="s">
        <v>63</v>
      </c>
      <c r="B42" s="185"/>
      <c r="C42" s="186"/>
      <c r="D42" s="219"/>
      <c r="E42" s="188"/>
      <c r="F42" s="188"/>
      <c r="G42" s="188"/>
      <c r="H42" s="56"/>
      <c r="I42" s="70"/>
      <c r="J42" s="56"/>
      <c r="K42" s="94"/>
      <c r="L42" s="94"/>
      <c r="M42" s="56"/>
      <c r="N42" s="301"/>
      <c r="O42" s="297"/>
      <c r="P42" s="301"/>
      <c r="Q42" s="311">
        <f t="shared" si="1"/>
        <v>0</v>
      </c>
    </row>
    <row r="43" spans="1:22" s="17" customFormat="1">
      <c r="A43" s="148" t="s">
        <v>34</v>
      </c>
      <c r="B43" s="17">
        <v>1</v>
      </c>
      <c r="C43" s="55">
        <v>1</v>
      </c>
      <c r="D43" s="91"/>
      <c r="E43" s="56"/>
      <c r="F43" s="56"/>
      <c r="G43" s="56">
        <v>1</v>
      </c>
      <c r="H43" s="56"/>
      <c r="I43" s="70"/>
      <c r="J43" s="56"/>
      <c r="K43" s="56"/>
      <c r="L43" s="56"/>
      <c r="M43" s="56"/>
      <c r="N43" s="301"/>
      <c r="O43" s="297"/>
      <c r="P43" s="301"/>
      <c r="Q43" s="143">
        <f t="shared" si="1"/>
        <v>3</v>
      </c>
    </row>
    <row r="44" spans="1:22" s="17" customFormat="1">
      <c r="A44" s="148" t="s">
        <v>35</v>
      </c>
      <c r="C44" s="55">
        <v>1</v>
      </c>
      <c r="D44" s="91"/>
      <c r="E44" s="56"/>
      <c r="F44" s="56"/>
      <c r="G44" s="56">
        <v>1</v>
      </c>
      <c r="H44" s="56"/>
      <c r="I44" s="70"/>
      <c r="J44" s="56"/>
      <c r="K44" s="56"/>
      <c r="L44" s="56"/>
      <c r="M44" s="56"/>
      <c r="N44" s="301"/>
      <c r="O44" s="297"/>
      <c r="P44" s="301"/>
      <c r="Q44" s="143">
        <f t="shared" si="1"/>
        <v>2</v>
      </c>
    </row>
    <row r="45" spans="1:22" s="17" customFormat="1">
      <c r="A45" s="148" t="s">
        <v>36</v>
      </c>
      <c r="C45" s="55"/>
      <c r="D45" s="91"/>
      <c r="E45" s="56"/>
      <c r="F45" s="56"/>
      <c r="G45" s="56">
        <v>1</v>
      </c>
      <c r="H45" s="56"/>
      <c r="I45" s="70"/>
      <c r="J45" s="56"/>
      <c r="K45" s="56"/>
      <c r="L45" s="56"/>
      <c r="M45" s="56"/>
      <c r="N45" s="301"/>
      <c r="O45" s="297"/>
      <c r="P45" s="301"/>
      <c r="Q45" s="143">
        <f t="shared" si="1"/>
        <v>1</v>
      </c>
    </row>
    <row r="46" spans="1:22">
      <c r="A46" s="148" t="s">
        <v>37</v>
      </c>
      <c r="B46" s="17"/>
      <c r="C46" s="55"/>
      <c r="D46" s="91"/>
      <c r="E46" s="56"/>
      <c r="F46" s="56"/>
      <c r="G46" s="56"/>
      <c r="H46" s="56"/>
      <c r="I46" s="70"/>
      <c r="J46" s="56"/>
      <c r="K46" s="56"/>
      <c r="L46" s="56"/>
      <c r="M46" s="56"/>
      <c r="N46" s="301"/>
      <c r="O46" s="297"/>
      <c r="P46" s="301"/>
      <c r="Q46" s="143">
        <f t="shared" si="1"/>
        <v>0</v>
      </c>
      <c r="R46" s="17"/>
      <c r="S46" s="17"/>
      <c r="T46" s="17"/>
      <c r="U46" s="17"/>
      <c r="V46" s="17"/>
    </row>
    <row r="47" spans="1:22">
      <c r="A47" s="148" t="s">
        <v>38</v>
      </c>
      <c r="B47" s="17"/>
      <c r="C47" s="55"/>
      <c r="D47" s="91">
        <v>1</v>
      </c>
      <c r="E47" s="56"/>
      <c r="F47" s="56"/>
      <c r="G47" s="56"/>
      <c r="H47" s="56"/>
      <c r="I47" s="70"/>
      <c r="J47" s="56"/>
      <c r="K47" s="56"/>
      <c r="L47" s="56"/>
      <c r="M47" s="56"/>
      <c r="N47" s="301"/>
      <c r="O47" s="297"/>
      <c r="P47" s="301"/>
      <c r="Q47" s="143">
        <f t="shared" si="1"/>
        <v>1</v>
      </c>
    </row>
    <row r="48" spans="1:22">
      <c r="A48" s="148" t="s">
        <v>39</v>
      </c>
      <c r="B48" s="17"/>
      <c r="C48" s="55"/>
      <c r="D48" s="91"/>
      <c r="E48" s="56"/>
      <c r="F48" s="56"/>
      <c r="G48" s="56"/>
      <c r="H48" s="56"/>
      <c r="I48" s="70"/>
      <c r="J48" s="56"/>
      <c r="K48" s="56"/>
      <c r="L48" s="56"/>
      <c r="M48" s="56"/>
      <c r="N48" s="301"/>
      <c r="O48" s="297"/>
      <c r="P48" s="301"/>
      <c r="Q48" s="143">
        <f t="shared" si="1"/>
        <v>0</v>
      </c>
    </row>
    <row r="49" spans="1:22" s="52" customFormat="1">
      <c r="A49" s="148" t="s">
        <v>40</v>
      </c>
      <c r="B49" s="17"/>
      <c r="C49" s="55"/>
      <c r="D49" s="97">
        <v>1</v>
      </c>
      <c r="E49" s="56"/>
      <c r="F49" s="56"/>
      <c r="G49" s="56">
        <v>1</v>
      </c>
      <c r="H49" s="56"/>
      <c r="I49" s="70"/>
      <c r="J49" s="56"/>
      <c r="K49" s="56"/>
      <c r="L49" s="56"/>
      <c r="M49" s="56"/>
      <c r="N49" s="301"/>
      <c r="O49" s="297"/>
      <c r="P49" s="301"/>
      <c r="Q49" s="143">
        <f t="shared" si="1"/>
        <v>2</v>
      </c>
      <c r="R49" s="13"/>
      <c r="S49" s="13"/>
      <c r="T49" s="13"/>
      <c r="U49" s="13"/>
      <c r="V49" s="13"/>
    </row>
    <row r="50" spans="1:22" s="52" customFormat="1">
      <c r="A50" s="148" t="s">
        <v>41</v>
      </c>
      <c r="B50" s="56">
        <v>1</v>
      </c>
      <c r="C50" s="55">
        <v>1</v>
      </c>
      <c r="D50" s="97">
        <v>1</v>
      </c>
      <c r="E50" s="56"/>
      <c r="F50" s="56"/>
      <c r="G50" s="56"/>
      <c r="H50" s="56"/>
      <c r="I50" s="70"/>
      <c r="J50" s="56"/>
      <c r="K50" s="56"/>
      <c r="L50" s="56"/>
      <c r="M50" s="56"/>
      <c r="N50" s="303"/>
      <c r="O50" s="299"/>
      <c r="P50" s="303"/>
      <c r="Q50" s="143">
        <f>SUM(B50:N50)</f>
        <v>3</v>
      </c>
    </row>
    <row r="51" spans="1:22" s="52" customFormat="1">
      <c r="A51" s="148"/>
      <c r="B51" s="56"/>
      <c r="C51" s="56"/>
      <c r="D51" s="98"/>
      <c r="E51" s="56"/>
      <c r="F51" s="56"/>
      <c r="G51" s="56"/>
      <c r="H51" s="56"/>
      <c r="I51" s="70"/>
      <c r="J51" s="56"/>
      <c r="K51" s="56"/>
      <c r="L51" s="56"/>
      <c r="M51" s="56"/>
      <c r="N51" s="303"/>
      <c r="O51" s="299"/>
      <c r="P51" s="303"/>
      <c r="Q51" s="143"/>
    </row>
    <row r="52" spans="1:22" s="52" customFormat="1" ht="15.75" thickBot="1">
      <c r="A52" s="184" t="s">
        <v>69</v>
      </c>
      <c r="B52" s="56"/>
      <c r="C52" s="56"/>
      <c r="D52" s="98"/>
      <c r="E52" s="56"/>
      <c r="F52" s="56"/>
      <c r="G52" s="56"/>
      <c r="H52" s="56"/>
      <c r="I52" s="70"/>
      <c r="J52" s="56"/>
      <c r="L52" s="56"/>
      <c r="M52" s="56"/>
      <c r="N52" s="303"/>
      <c r="O52" s="299"/>
      <c r="P52" s="303"/>
      <c r="Q52" s="143"/>
    </row>
    <row r="53" spans="1:22" s="64" customFormat="1">
      <c r="A53" s="149"/>
      <c r="B53" s="150">
        <f>SUM(B4:B52)</f>
        <v>16</v>
      </c>
      <c r="C53" s="150">
        <f>SUM(C4:C52)</f>
        <v>20</v>
      </c>
      <c r="D53" s="150">
        <f>SUM(D4:D52)</f>
        <v>16</v>
      </c>
      <c r="E53" s="150">
        <f>SUM(E4:E52, E6)</f>
        <v>12</v>
      </c>
      <c r="F53" s="150">
        <f t="shared" ref="F53:L53" si="2">SUM(F4:F52)</f>
        <v>0</v>
      </c>
      <c r="G53" s="150">
        <f t="shared" si="2"/>
        <v>18</v>
      </c>
      <c r="H53" s="150">
        <f t="shared" si="2"/>
        <v>0</v>
      </c>
      <c r="I53" s="150">
        <f t="shared" si="2"/>
        <v>0</v>
      </c>
      <c r="J53" s="150">
        <f t="shared" si="2"/>
        <v>0</v>
      </c>
      <c r="K53" s="150">
        <f t="shared" si="2"/>
        <v>0</v>
      </c>
      <c r="L53" s="150">
        <f t="shared" si="2"/>
        <v>0</v>
      </c>
      <c r="M53" s="150">
        <f>SUM(M4:M50)</f>
        <v>0</v>
      </c>
      <c r="N53" s="150">
        <f>SUM(N4:N50)</f>
        <v>0</v>
      </c>
      <c r="O53" s="150">
        <f>SUM(O4:O50)</f>
        <v>0</v>
      </c>
      <c r="P53" s="150">
        <f>SUM(P4:P50)</f>
        <v>0</v>
      </c>
      <c r="Q53" s="151">
        <f>AVERAGE(B53:M53)</f>
        <v>6.833333333333333</v>
      </c>
      <c r="R53" s="84" t="s">
        <v>109</v>
      </c>
    </row>
    <row r="54" spans="1:22">
      <c r="A54" s="148"/>
      <c r="N54" s="305" t="s">
        <v>110</v>
      </c>
      <c r="O54" s="306"/>
      <c r="Q54" s="144">
        <f>SUM(B53:M53)</f>
        <v>82</v>
      </c>
      <c r="R54" s="83" t="s">
        <v>46</v>
      </c>
    </row>
    <row r="55" spans="1:22" ht="75">
      <c r="A55" s="148" t="s">
        <v>84</v>
      </c>
      <c r="B55" s="58" t="s">
        <v>193</v>
      </c>
      <c r="C55" s="58" t="s">
        <v>81</v>
      </c>
      <c r="D55" s="58" t="s">
        <v>89</v>
      </c>
      <c r="E55" s="58" t="s">
        <v>92</v>
      </c>
      <c r="F55" s="58" t="s">
        <v>24</v>
      </c>
      <c r="G55" s="58" t="s">
        <v>93</v>
      </c>
      <c r="H55" s="58" t="s">
        <v>95</v>
      </c>
      <c r="I55" s="220" t="s">
        <v>96</v>
      </c>
      <c r="J55" s="58" t="s">
        <v>101</v>
      </c>
      <c r="K55" s="58" t="s">
        <v>106</v>
      </c>
      <c r="L55" s="13" t="s">
        <v>116</v>
      </c>
      <c r="M55" s="58" t="s">
        <v>117</v>
      </c>
      <c r="Q55" s="145">
        <f>Q54/44</f>
        <v>1.8636363636363635</v>
      </c>
      <c r="R55" s="83" t="s">
        <v>111</v>
      </c>
    </row>
    <row r="56" spans="1:22">
      <c r="A56" s="148"/>
    </row>
    <row r="57" spans="1:22" ht="60">
      <c r="A57" s="14" t="s">
        <v>83</v>
      </c>
      <c r="B57" s="58" t="s">
        <v>194</v>
      </c>
      <c r="C57" s="58" t="s">
        <v>82</v>
      </c>
      <c r="D57" s="13" t="s">
        <v>90</v>
      </c>
      <c r="E57" s="13" t="s">
        <v>91</v>
      </c>
      <c r="G57" s="13" t="s">
        <v>94</v>
      </c>
      <c r="H57" s="58" t="s">
        <v>97</v>
      </c>
    </row>
    <row r="59" spans="1:22" ht="90">
      <c r="A59" s="155"/>
      <c r="B59" s="17"/>
      <c r="C59" s="17"/>
      <c r="H59" s="58" t="s">
        <v>98</v>
      </c>
    </row>
    <row r="61" spans="1:22">
      <c r="P61" s="83"/>
    </row>
  </sheetData>
  <autoFilter ref="A3:Q53" xr:uid="{00000000-0009-0000-0000-000002000000}"/>
  <conditionalFormatting sqref="Q4:Q22 Q24:Q26 Q28:Q41 Q43:Q52">
    <cfRule type="top10" dxfId="29" priority="1" rank="3"/>
    <cfRule type="cellIs" dxfId="28" priority="2" operator="lessThan">
      <formula>2</formula>
    </cfRule>
    <cfRule type="cellIs" dxfId="27" priority="3" operator="greaterThan">
      <formula>1</formula>
    </cfRule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2"/>
  <sheetViews>
    <sheetView topLeftCell="A19" workbookViewId="0">
      <pane xSplit="1" topLeftCell="B1" activePane="topRight" state="frozen"/>
      <selection pane="topRight" activeCell="M20" sqref="M20"/>
    </sheetView>
  </sheetViews>
  <sheetFormatPr defaultColWidth="8.42578125" defaultRowHeight="15"/>
  <cols>
    <col min="1" max="1" width="19.140625" style="23" customWidth="1"/>
    <col min="2" max="2" width="3.7109375" style="18" customWidth="1"/>
    <col min="3" max="3" width="3.28515625" style="18" customWidth="1"/>
    <col min="4" max="4" width="2.5703125" style="18" customWidth="1"/>
    <col min="5" max="23" width="2" style="18" customWidth="1"/>
    <col min="24" max="24" width="5.7109375" style="18" customWidth="1"/>
    <col min="25" max="16384" width="8.42578125" style="18"/>
  </cols>
  <sheetData>
    <row r="1" spans="1:24" s="30" customFormat="1" ht="51" thickBot="1">
      <c r="A1" s="29" t="s">
        <v>182</v>
      </c>
      <c r="B1" s="319" t="s">
        <v>186</v>
      </c>
      <c r="C1" s="319">
        <v>43717</v>
      </c>
      <c r="D1" s="320">
        <v>43743</v>
      </c>
      <c r="E1" s="321">
        <v>43745</v>
      </c>
      <c r="F1" s="322">
        <v>43752</v>
      </c>
      <c r="G1" s="322">
        <v>43748</v>
      </c>
      <c r="H1" s="322">
        <v>43768</v>
      </c>
      <c r="I1" s="322">
        <v>43787</v>
      </c>
      <c r="J1" s="322">
        <v>43789</v>
      </c>
      <c r="K1" s="322">
        <v>43792</v>
      </c>
      <c r="L1" s="322">
        <v>43795</v>
      </c>
      <c r="M1" s="322">
        <v>43836</v>
      </c>
      <c r="N1" s="322">
        <v>43890</v>
      </c>
      <c r="O1" s="323">
        <v>43522</v>
      </c>
      <c r="P1" s="323">
        <v>43523</v>
      </c>
      <c r="Q1" s="323">
        <v>43577</v>
      </c>
      <c r="R1" s="323">
        <v>43620</v>
      </c>
      <c r="S1" s="323">
        <v>43652</v>
      </c>
      <c r="T1" s="323">
        <v>43663</v>
      </c>
      <c r="U1" s="323">
        <v>43696</v>
      </c>
      <c r="V1" s="323"/>
      <c r="W1" s="323"/>
      <c r="X1" s="211" t="s">
        <v>0</v>
      </c>
    </row>
    <row r="2" spans="1:24">
      <c r="A2" s="21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X2" s="18">
        <f>SUM(B2:W2)</f>
        <v>0</v>
      </c>
    </row>
    <row r="3" spans="1:24">
      <c r="A3" s="390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X3" s="18">
        <f t="shared" ref="X3:X48" si="0">SUM(B3:W3)</f>
        <v>0</v>
      </c>
    </row>
    <row r="4" spans="1:24">
      <c r="A4" s="22" t="s">
        <v>3</v>
      </c>
      <c r="B4" s="207"/>
      <c r="C4" s="207"/>
      <c r="D4" s="207"/>
      <c r="E4" s="208"/>
      <c r="F4" s="208"/>
      <c r="G4" s="207"/>
      <c r="H4" s="207"/>
      <c r="I4" s="207"/>
      <c r="J4" s="207"/>
      <c r="K4" s="207"/>
      <c r="L4" s="207"/>
      <c r="M4" s="207"/>
      <c r="N4" s="207"/>
      <c r="X4" s="18">
        <f t="shared" si="0"/>
        <v>0</v>
      </c>
    </row>
    <row r="5" spans="1:24">
      <c r="A5" s="22" t="s">
        <v>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X5" s="18">
        <f t="shared" si="0"/>
        <v>0</v>
      </c>
    </row>
    <row r="6" spans="1:24">
      <c r="A6" s="22" t="s">
        <v>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X6" s="18">
        <f t="shared" si="0"/>
        <v>0</v>
      </c>
    </row>
    <row r="7" spans="1:24">
      <c r="A7" s="22" t="s">
        <v>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>
        <v>1</v>
      </c>
      <c r="M7" s="207">
        <v>1</v>
      </c>
      <c r="N7" s="207"/>
      <c r="X7" s="18">
        <f t="shared" si="0"/>
        <v>2</v>
      </c>
    </row>
    <row r="8" spans="1:24">
      <c r="A8" s="22" t="s">
        <v>7</v>
      </c>
      <c r="B8" s="207"/>
      <c r="C8" s="207">
        <v>1</v>
      </c>
      <c r="D8" s="207"/>
      <c r="E8" s="207"/>
      <c r="F8" s="207"/>
      <c r="G8" s="207"/>
      <c r="H8" s="207"/>
      <c r="I8" s="207"/>
      <c r="J8" s="207"/>
      <c r="K8" s="207"/>
      <c r="L8" s="207">
        <v>1</v>
      </c>
      <c r="M8" s="207"/>
      <c r="N8" s="207"/>
      <c r="X8" s="18">
        <f t="shared" si="0"/>
        <v>2</v>
      </c>
    </row>
    <row r="9" spans="1:24">
      <c r="A9" s="22" t="s">
        <v>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X9" s="18">
        <f t="shared" si="0"/>
        <v>0</v>
      </c>
    </row>
    <row r="10" spans="1:24">
      <c r="A10" s="22" t="s">
        <v>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X10" s="18">
        <f t="shared" si="0"/>
        <v>0</v>
      </c>
    </row>
    <row r="11" spans="1:24">
      <c r="A11" s="22" t="s">
        <v>10</v>
      </c>
      <c r="B11" s="207"/>
      <c r="C11" s="207"/>
      <c r="D11" s="207"/>
      <c r="E11" s="207"/>
      <c r="F11" s="207">
        <v>1</v>
      </c>
      <c r="G11" s="207"/>
      <c r="H11" s="207"/>
      <c r="I11" s="207"/>
      <c r="J11" s="207"/>
      <c r="K11" s="207"/>
      <c r="L11" s="207"/>
      <c r="M11" s="207"/>
      <c r="N11" s="207"/>
      <c r="X11" s="18">
        <f t="shared" si="0"/>
        <v>1</v>
      </c>
    </row>
    <row r="12" spans="1:24">
      <c r="A12" s="394" t="s">
        <v>11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X12" s="18">
        <f t="shared" si="0"/>
        <v>0</v>
      </c>
    </row>
    <row r="13" spans="1:24">
      <c r="A13" s="22" t="s">
        <v>12</v>
      </c>
      <c r="B13" s="207"/>
      <c r="C13" s="207"/>
      <c r="D13" s="207"/>
      <c r="E13" s="207"/>
      <c r="F13" s="207"/>
      <c r="G13" s="207"/>
      <c r="H13" s="207"/>
      <c r="I13" s="207">
        <v>1</v>
      </c>
      <c r="J13" s="207"/>
      <c r="K13" s="207"/>
      <c r="L13" s="207"/>
      <c r="M13" s="207"/>
      <c r="N13" s="207"/>
      <c r="X13" s="18">
        <f t="shared" si="0"/>
        <v>1</v>
      </c>
    </row>
    <row r="14" spans="1:24">
      <c r="A14" s="22" t="s">
        <v>13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X14" s="18">
        <f t="shared" si="0"/>
        <v>0</v>
      </c>
    </row>
    <row r="15" spans="1:24">
      <c r="A15" s="22" t="s">
        <v>14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X15" s="18">
        <f t="shared" si="0"/>
        <v>0</v>
      </c>
    </row>
    <row r="16" spans="1:24">
      <c r="A16" s="22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X16" s="18">
        <f t="shared" si="0"/>
        <v>0</v>
      </c>
    </row>
    <row r="17" spans="1:24">
      <c r="A17" s="22" t="s">
        <v>86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>
        <v>1</v>
      </c>
      <c r="N17" s="207"/>
      <c r="X17" s="18">
        <f t="shared" si="0"/>
        <v>1</v>
      </c>
    </row>
    <row r="18" spans="1:24">
      <c r="A18" s="22" t="s">
        <v>16</v>
      </c>
      <c r="B18" s="207"/>
      <c r="C18" s="207"/>
      <c r="D18" s="207">
        <v>1</v>
      </c>
      <c r="E18" s="207"/>
      <c r="F18" s="207"/>
      <c r="G18" s="207"/>
      <c r="H18" s="207"/>
      <c r="I18" s="207"/>
      <c r="J18" s="207">
        <v>1</v>
      </c>
      <c r="K18" s="207">
        <v>1</v>
      </c>
      <c r="L18" s="207"/>
      <c r="M18" s="207"/>
      <c r="N18" s="207"/>
      <c r="X18" s="18">
        <f t="shared" si="0"/>
        <v>3</v>
      </c>
    </row>
    <row r="19" spans="1:24">
      <c r="A19" s="22" t="s">
        <v>17</v>
      </c>
      <c r="B19" s="207"/>
      <c r="C19" s="207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19"/>
      <c r="P19" s="19"/>
      <c r="Q19" s="19"/>
      <c r="R19" s="19"/>
      <c r="S19" s="19"/>
      <c r="T19" s="19"/>
      <c r="U19" s="19"/>
      <c r="V19" s="19"/>
      <c r="W19" s="19"/>
      <c r="X19" s="18">
        <f t="shared" si="0"/>
        <v>0</v>
      </c>
    </row>
    <row r="20" spans="1:24">
      <c r="A20" s="22" t="s">
        <v>64</v>
      </c>
      <c r="B20" s="207">
        <v>1</v>
      </c>
      <c r="C20" s="207"/>
      <c r="D20" s="207"/>
      <c r="E20" s="208"/>
      <c r="F20" s="208"/>
      <c r="G20" s="207"/>
      <c r="H20" s="207"/>
      <c r="I20" s="207"/>
      <c r="J20" s="207"/>
      <c r="K20" s="207"/>
      <c r="L20" s="207"/>
      <c r="M20" s="207"/>
      <c r="N20" s="207"/>
      <c r="X20" s="18">
        <f t="shared" si="0"/>
        <v>1</v>
      </c>
    </row>
    <row r="21" spans="1:24" s="193" customFormat="1">
      <c r="A21" s="192" t="s">
        <v>18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X21" s="193">
        <f t="shared" si="0"/>
        <v>0</v>
      </c>
    </row>
    <row r="22" spans="1:24">
      <c r="A22" s="22" t="s">
        <v>85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X22" s="18">
        <f t="shared" si="0"/>
        <v>0</v>
      </c>
    </row>
    <row r="23" spans="1:24">
      <c r="A23" s="22" t="s">
        <v>20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X23" s="18">
        <f t="shared" si="0"/>
        <v>0</v>
      </c>
    </row>
    <row r="24" spans="1:24">
      <c r="A24" s="22" t="s">
        <v>19</v>
      </c>
      <c r="B24" s="207"/>
      <c r="C24" s="207"/>
      <c r="D24" s="207"/>
      <c r="E24" s="208"/>
      <c r="F24" s="208"/>
      <c r="G24" s="207">
        <v>1</v>
      </c>
      <c r="H24" s="207"/>
      <c r="I24" s="207"/>
      <c r="J24" s="207"/>
      <c r="K24" s="207"/>
      <c r="L24" s="207"/>
      <c r="M24" s="207"/>
      <c r="N24" s="207"/>
      <c r="X24" s="18">
        <f t="shared" si="0"/>
        <v>1</v>
      </c>
    </row>
    <row r="25" spans="1:24" s="193" customFormat="1">
      <c r="A25" s="192" t="s">
        <v>21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X25" s="193">
        <f t="shared" si="0"/>
        <v>0</v>
      </c>
    </row>
    <row r="26" spans="1:24">
      <c r="A26" s="22" t="s">
        <v>22</v>
      </c>
      <c r="B26" s="207"/>
      <c r="C26" s="207"/>
      <c r="D26" s="207">
        <v>1</v>
      </c>
      <c r="E26" s="208"/>
      <c r="F26" s="207"/>
      <c r="G26" s="207"/>
      <c r="H26" s="207"/>
      <c r="I26" s="207"/>
      <c r="J26" s="207"/>
      <c r="K26" s="207">
        <v>1</v>
      </c>
      <c r="L26" s="207"/>
      <c r="M26" s="207"/>
      <c r="N26" s="207"/>
      <c r="X26" s="18">
        <f t="shared" si="0"/>
        <v>2</v>
      </c>
    </row>
    <row r="27" spans="1:24">
      <c r="A27" s="22" t="s">
        <v>23</v>
      </c>
      <c r="B27" s="207">
        <v>1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X27" s="18">
        <f t="shared" si="0"/>
        <v>1</v>
      </c>
    </row>
    <row r="28" spans="1:24">
      <c r="A28" s="22" t="s">
        <v>24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X28" s="18">
        <f t="shared" si="0"/>
        <v>0</v>
      </c>
    </row>
    <row r="29" spans="1:24">
      <c r="A29" s="22" t="s">
        <v>25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X29" s="18">
        <f t="shared" si="0"/>
        <v>0</v>
      </c>
    </row>
    <row r="30" spans="1:24">
      <c r="A30" s="22" t="s">
        <v>26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X30" s="18">
        <f t="shared" si="0"/>
        <v>0</v>
      </c>
    </row>
    <row r="31" spans="1:24">
      <c r="A31" s="22" t="s">
        <v>27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X31" s="18">
        <f t="shared" si="0"/>
        <v>0</v>
      </c>
    </row>
    <row r="32" spans="1:24">
      <c r="A32" s="22" t="s">
        <v>65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X32" s="18">
        <f t="shared" si="0"/>
        <v>0</v>
      </c>
    </row>
    <row r="33" spans="1:24">
      <c r="A33" s="22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>
        <v>1</v>
      </c>
      <c r="X33" s="18">
        <f t="shared" si="0"/>
        <v>1</v>
      </c>
    </row>
    <row r="34" spans="1:24">
      <c r="A34" s="22" t="s">
        <v>29</v>
      </c>
      <c r="B34" s="207"/>
      <c r="C34" s="207"/>
      <c r="D34" s="207"/>
      <c r="E34" s="207">
        <v>1</v>
      </c>
      <c r="F34" s="207"/>
      <c r="G34" s="207"/>
      <c r="H34" s="207"/>
      <c r="I34" s="207"/>
      <c r="J34" s="207"/>
      <c r="K34" s="207"/>
      <c r="L34" s="207"/>
      <c r="M34" s="207"/>
      <c r="N34" s="207"/>
      <c r="X34" s="18">
        <f t="shared" si="0"/>
        <v>1</v>
      </c>
    </row>
    <row r="35" spans="1:24">
      <c r="A35" s="22" t="s">
        <v>30</v>
      </c>
      <c r="B35" s="207"/>
      <c r="C35" s="207"/>
      <c r="D35" s="207"/>
      <c r="E35" s="207"/>
      <c r="F35" s="207"/>
      <c r="G35" s="207"/>
      <c r="H35" s="207"/>
      <c r="I35" s="207"/>
      <c r="J35" s="207">
        <v>1</v>
      </c>
      <c r="K35" s="207"/>
      <c r="L35" s="207"/>
      <c r="M35" s="207"/>
      <c r="N35" s="207"/>
      <c r="X35" s="18">
        <f t="shared" si="0"/>
        <v>1</v>
      </c>
    </row>
    <row r="36" spans="1:24">
      <c r="A36" s="22" t="s">
        <v>31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X36" s="18">
        <f t="shared" si="0"/>
        <v>0</v>
      </c>
    </row>
    <row r="37" spans="1:24">
      <c r="A37" s="22" t="s">
        <v>32</v>
      </c>
      <c r="B37" s="207"/>
      <c r="C37" s="207"/>
      <c r="D37" s="207"/>
      <c r="E37" s="207"/>
      <c r="F37" s="207"/>
      <c r="G37" s="207"/>
      <c r="H37" s="207">
        <v>1</v>
      </c>
      <c r="I37" s="207"/>
      <c r="J37" s="207"/>
      <c r="K37" s="207"/>
      <c r="L37" s="207"/>
      <c r="M37" s="207"/>
      <c r="N37" s="207">
        <v>1</v>
      </c>
      <c r="X37" s="18">
        <f t="shared" si="0"/>
        <v>2</v>
      </c>
    </row>
    <row r="38" spans="1:24">
      <c r="A38" t="s">
        <v>66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/>
      <c r="P38"/>
      <c r="Q38"/>
      <c r="R38"/>
      <c r="S38"/>
      <c r="T38"/>
      <c r="U38"/>
      <c r="V38"/>
      <c r="W38"/>
      <c r="X38" s="18">
        <f t="shared" si="0"/>
        <v>0</v>
      </c>
    </row>
    <row r="39" spans="1:24">
      <c r="A39" s="22" t="s">
        <v>33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X39" s="18">
        <f t="shared" si="0"/>
        <v>0</v>
      </c>
    </row>
    <row r="40" spans="1:24">
      <c r="A40" s="192" t="s">
        <v>63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193"/>
      <c r="P40" s="193"/>
      <c r="Q40" s="193"/>
      <c r="R40" s="193"/>
      <c r="S40" s="193"/>
      <c r="T40" s="193"/>
      <c r="U40" s="193"/>
      <c r="V40" s="193"/>
      <c r="W40" s="193"/>
      <c r="X40" s="193">
        <f t="shared" si="0"/>
        <v>0</v>
      </c>
    </row>
    <row r="41" spans="1:24">
      <c r="A41" s="22" t="s">
        <v>34</v>
      </c>
      <c r="B41" s="207"/>
      <c r="C41" s="207"/>
      <c r="D41" s="207"/>
      <c r="E41" s="207"/>
      <c r="F41" s="207"/>
      <c r="G41" s="207"/>
      <c r="H41" s="207">
        <v>1</v>
      </c>
      <c r="I41" s="207">
        <v>1</v>
      </c>
      <c r="J41" s="207"/>
      <c r="K41" s="207"/>
      <c r="L41" s="207"/>
      <c r="M41" s="207"/>
      <c r="N41" s="207"/>
      <c r="X41" s="18">
        <f t="shared" si="0"/>
        <v>2</v>
      </c>
    </row>
    <row r="42" spans="1:24">
      <c r="A42" s="22" t="s">
        <v>35</v>
      </c>
      <c r="B42" s="207"/>
      <c r="C42" s="207"/>
      <c r="D42" s="207"/>
      <c r="E42" s="208"/>
      <c r="F42" s="208"/>
      <c r="G42" s="208">
        <v>1</v>
      </c>
      <c r="H42" s="208"/>
      <c r="I42" s="208"/>
      <c r="J42" s="208"/>
      <c r="K42" s="208"/>
      <c r="L42" s="208"/>
      <c r="M42" s="208"/>
      <c r="N42" s="208"/>
      <c r="O42" s="19"/>
      <c r="P42" s="19"/>
      <c r="Q42" s="19"/>
      <c r="R42" s="19"/>
      <c r="S42" s="19"/>
      <c r="T42" s="19"/>
      <c r="U42" s="19"/>
      <c r="V42" s="19"/>
      <c r="W42" s="19"/>
      <c r="X42" s="18">
        <f t="shared" si="0"/>
        <v>1</v>
      </c>
    </row>
    <row r="43" spans="1:24">
      <c r="A43" s="22" t="s">
        <v>36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X43" s="18">
        <f t="shared" si="0"/>
        <v>0</v>
      </c>
    </row>
    <row r="44" spans="1:24">
      <c r="A44" s="22" t="s">
        <v>37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X44" s="18">
        <f t="shared" si="0"/>
        <v>0</v>
      </c>
    </row>
    <row r="45" spans="1:24">
      <c r="A45" s="22" t="s">
        <v>38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X45" s="18">
        <f t="shared" si="0"/>
        <v>0</v>
      </c>
    </row>
    <row r="46" spans="1:24">
      <c r="A46" s="22" t="s">
        <v>39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X46" s="18">
        <f t="shared" si="0"/>
        <v>0</v>
      </c>
    </row>
    <row r="47" spans="1:24" s="19" customFormat="1">
      <c r="A47" t="s">
        <v>40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18"/>
      <c r="P47" s="18"/>
      <c r="Q47" s="18"/>
      <c r="R47" s="18"/>
      <c r="S47" s="18"/>
      <c r="T47" s="18"/>
      <c r="U47" s="18"/>
      <c r="V47" s="18"/>
      <c r="W47" s="18"/>
      <c r="X47" s="18">
        <f t="shared" si="0"/>
        <v>0</v>
      </c>
    </row>
    <row r="48" spans="1:24" s="89" customFormat="1">
      <c r="A48" s="221" t="s">
        <v>41</v>
      </c>
      <c r="B48" s="210"/>
      <c r="C48" s="210">
        <v>1</v>
      </c>
      <c r="D48" s="210"/>
      <c r="E48" s="210">
        <v>1</v>
      </c>
      <c r="F48" s="210">
        <v>1</v>
      </c>
      <c r="G48" s="210"/>
      <c r="H48" s="210"/>
      <c r="I48" s="210"/>
      <c r="J48" s="210"/>
      <c r="K48" s="210"/>
      <c r="L48" s="210"/>
      <c r="M48" s="210"/>
      <c r="N48" s="210"/>
      <c r="O48" s="221"/>
      <c r="P48" s="221"/>
      <c r="Q48" s="221"/>
      <c r="R48" s="221"/>
      <c r="S48" s="221"/>
      <c r="T48" s="221"/>
      <c r="U48" s="221"/>
      <c r="V48" s="221"/>
      <c r="W48" s="221"/>
      <c r="X48" s="221">
        <f t="shared" si="0"/>
        <v>3</v>
      </c>
    </row>
    <row r="49" spans="1:33">
      <c r="X49" s="19">
        <f>SUM(X2:X48)</f>
        <v>26</v>
      </c>
      <c r="AG49" s="18">
        <v>23</v>
      </c>
    </row>
    <row r="50" spans="1:33">
      <c r="D50" s="31" t="s">
        <v>47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9">
        <f>X49/2</f>
        <v>13</v>
      </c>
    </row>
    <row r="51" spans="1:33">
      <c r="X51" s="85">
        <f>X49/44</f>
        <v>0.59090909090909094</v>
      </c>
      <c r="Y51" s="18" t="s">
        <v>42</v>
      </c>
    </row>
    <row r="52" spans="1:33">
      <c r="A52" s="18"/>
    </row>
    <row r="53" spans="1:33">
      <c r="A53" s="57"/>
    </row>
    <row r="54" spans="1:33">
      <c r="A54" s="57"/>
      <c r="X54" s="318" t="s">
        <v>114</v>
      </c>
      <c r="Y54" s="318"/>
      <c r="Z54" s="318"/>
      <c r="AA54" s="318" t="s">
        <v>115</v>
      </c>
      <c r="AB54" s="318"/>
      <c r="AD54" s="18" t="s">
        <v>183</v>
      </c>
    </row>
    <row r="55" spans="1:33">
      <c r="X55" s="18" t="s">
        <v>113</v>
      </c>
      <c r="AA55" s="18" t="s">
        <v>112</v>
      </c>
      <c r="AD55" s="18" t="s">
        <v>184</v>
      </c>
    </row>
    <row r="56" spans="1:33">
      <c r="X56" s="18" t="s">
        <v>48</v>
      </c>
      <c r="AA56" s="18" t="s">
        <v>70</v>
      </c>
      <c r="AD56" s="18" t="s">
        <v>185</v>
      </c>
    </row>
    <row r="62" spans="1:33">
      <c r="A62" s="18"/>
    </row>
  </sheetData>
  <autoFilter ref="A1:X50" xr:uid="{00000000-0009-0000-0000-000003000000}"/>
  <conditionalFormatting sqref="X2:X20 X26:X39 X22:X24 X41:X48 X50">
    <cfRule type="cellIs" dxfId="26" priority="1" operator="lessThan">
      <formula>1</formula>
    </cfRule>
    <cfRule type="top10" dxfId="25" priority="2" rank="3"/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L94"/>
  <sheetViews>
    <sheetView topLeftCell="A6" zoomScale="80" zoomScaleNormal="80" zoomScalePageLayoutView="80" workbookViewId="0">
      <pane xSplit="1" topLeftCell="B1" activePane="topRight" state="frozen"/>
      <selection pane="topRight" activeCell="P49" sqref="P49"/>
    </sheetView>
  </sheetViews>
  <sheetFormatPr defaultColWidth="8.42578125" defaultRowHeight="15.75"/>
  <cols>
    <col min="1" max="1" width="22.140625" style="115" customWidth="1"/>
    <col min="2" max="2" width="4" style="102" customWidth="1"/>
    <col min="3" max="3" width="3.7109375" style="102" customWidth="1"/>
    <col min="4" max="7" width="4.5703125" style="102" bestFit="1" customWidth="1"/>
    <col min="8" max="17" width="4.5703125" style="102" customWidth="1"/>
    <col min="18" max="18" width="3.5703125" style="102" customWidth="1"/>
    <col min="19" max="19" width="4.5703125" style="102" bestFit="1" customWidth="1"/>
    <col min="20" max="20" width="3.5703125" style="102" customWidth="1"/>
    <col min="21" max="21" width="3.140625" style="102" customWidth="1"/>
    <col min="22" max="22" width="2.42578125" style="102" customWidth="1"/>
    <col min="23" max="23" width="3.140625" style="102" customWidth="1"/>
    <col min="24" max="24" width="2.7109375" style="102" customWidth="1"/>
    <col min="25" max="25" width="3.28515625" style="102" customWidth="1"/>
    <col min="26" max="27" width="2.85546875" style="102" customWidth="1"/>
    <col min="28" max="28" width="3.28515625" style="102" customWidth="1"/>
    <col min="29" max="30" width="2.5703125" style="102" customWidth="1"/>
    <col min="31" max="31" width="2.7109375" style="102" customWidth="1"/>
    <col min="32" max="32" width="2.5703125" style="102" customWidth="1"/>
    <col min="33" max="33" width="2.42578125" style="102" customWidth="1"/>
    <col min="34" max="34" width="3.140625" style="102" customWidth="1"/>
    <col min="35" max="35" width="2.7109375" style="102" customWidth="1"/>
    <col min="36" max="36" width="2.85546875" style="102" customWidth="1"/>
    <col min="37" max="37" width="2.7109375" style="102" customWidth="1"/>
    <col min="38" max="40" width="3.140625" style="102" customWidth="1"/>
    <col min="41" max="41" width="2.7109375" style="102" customWidth="1"/>
    <col min="42" max="42" width="3.140625" style="102" customWidth="1"/>
    <col min="43" max="48" width="2.5703125" style="102" customWidth="1"/>
    <col min="49" max="84" width="3.140625" style="102" customWidth="1"/>
    <col min="85" max="85" width="8.42578125" style="103"/>
    <col min="86" max="16384" width="8.42578125" style="102"/>
  </cols>
  <sheetData>
    <row r="1" spans="1:86" ht="67.5" customHeight="1">
      <c r="A1" s="71" t="s">
        <v>187</v>
      </c>
      <c r="B1" s="128" t="s">
        <v>192</v>
      </c>
      <c r="C1" s="128">
        <v>43717</v>
      </c>
      <c r="D1" s="128">
        <v>43725</v>
      </c>
      <c r="E1" s="128">
        <v>43732</v>
      </c>
      <c r="F1" s="128">
        <v>43739</v>
      </c>
      <c r="G1" s="128">
        <v>43746</v>
      </c>
      <c r="H1" s="128">
        <v>43753</v>
      </c>
      <c r="I1" s="128">
        <v>43760</v>
      </c>
      <c r="J1" s="128">
        <v>43767</v>
      </c>
      <c r="K1" s="156">
        <v>43774</v>
      </c>
      <c r="L1" s="156">
        <v>43775</v>
      </c>
      <c r="M1" s="156">
        <v>43781</v>
      </c>
      <c r="N1" s="156">
        <v>43787</v>
      </c>
      <c r="O1" s="156">
        <v>43795</v>
      </c>
      <c r="P1" s="165">
        <v>43802</v>
      </c>
      <c r="Q1" s="165">
        <v>43809</v>
      </c>
      <c r="R1" s="165">
        <v>43816</v>
      </c>
      <c r="S1" s="156">
        <v>43837</v>
      </c>
      <c r="T1" s="156">
        <v>43844</v>
      </c>
      <c r="U1" s="156">
        <v>43851</v>
      </c>
      <c r="V1" s="156">
        <v>43858</v>
      </c>
      <c r="W1" s="156">
        <v>43858</v>
      </c>
      <c r="X1" s="165">
        <v>43865</v>
      </c>
      <c r="Y1" s="165">
        <v>43872</v>
      </c>
      <c r="Z1" s="165">
        <v>43879</v>
      </c>
      <c r="AA1" s="165">
        <v>43888</v>
      </c>
      <c r="AB1" s="165">
        <v>43886</v>
      </c>
      <c r="AC1" s="156">
        <v>43529</v>
      </c>
      <c r="AD1" s="156">
        <v>43531</v>
      </c>
      <c r="AE1" s="156">
        <v>43536</v>
      </c>
      <c r="AF1" s="156">
        <v>43538</v>
      </c>
      <c r="AG1" s="156">
        <v>43543</v>
      </c>
      <c r="AH1" s="156">
        <v>43545</v>
      </c>
      <c r="AI1" s="156">
        <v>43550</v>
      </c>
      <c r="AJ1" s="156">
        <v>43552</v>
      </c>
      <c r="AK1" s="165">
        <v>43557</v>
      </c>
      <c r="AL1" s="165">
        <v>43559</v>
      </c>
      <c r="AM1" s="165">
        <v>43564</v>
      </c>
      <c r="AN1" s="165">
        <v>43571</v>
      </c>
      <c r="AO1" s="165">
        <v>43577</v>
      </c>
      <c r="AP1" s="165">
        <v>43578</v>
      </c>
      <c r="AQ1" s="165">
        <v>43580</v>
      </c>
      <c r="AR1" s="156">
        <v>43592</v>
      </c>
      <c r="AS1" s="156">
        <v>43600</v>
      </c>
      <c r="AT1" s="156">
        <v>43601</v>
      </c>
      <c r="AU1" s="156">
        <v>43605</v>
      </c>
      <c r="AV1" s="156">
        <v>43606</v>
      </c>
      <c r="AW1" s="156">
        <v>43608</v>
      </c>
      <c r="AX1" s="156">
        <v>43613</v>
      </c>
      <c r="AY1" s="156">
        <v>43615</v>
      </c>
      <c r="AZ1" s="165">
        <v>43619</v>
      </c>
      <c r="BA1" s="165">
        <v>43620</v>
      </c>
      <c r="BB1" s="165">
        <v>43627</v>
      </c>
      <c r="BC1" s="165">
        <v>43633</v>
      </c>
      <c r="BD1" s="165">
        <v>43635</v>
      </c>
      <c r="BE1" s="165">
        <v>43636</v>
      </c>
      <c r="BF1" s="165">
        <v>43641</v>
      </c>
      <c r="BG1" s="156">
        <v>43647</v>
      </c>
      <c r="BH1" s="156">
        <v>43648</v>
      </c>
      <c r="BI1" s="156">
        <v>43649</v>
      </c>
      <c r="BJ1" s="156">
        <v>43650</v>
      </c>
      <c r="BK1" s="156">
        <v>43654</v>
      </c>
      <c r="BL1" s="156">
        <v>43655</v>
      </c>
      <c r="BM1" s="156">
        <v>43657</v>
      </c>
      <c r="BN1" s="156">
        <v>43661</v>
      </c>
      <c r="BO1" s="156">
        <v>43663</v>
      </c>
      <c r="BP1" s="156">
        <v>43664</v>
      </c>
      <c r="BQ1" s="156">
        <v>43669</v>
      </c>
      <c r="BR1" s="156">
        <v>43671</v>
      </c>
      <c r="BS1" s="156">
        <v>43672</v>
      </c>
      <c r="BT1" s="156">
        <v>43676</v>
      </c>
      <c r="BU1" s="156">
        <v>43677</v>
      </c>
      <c r="BV1" s="165">
        <v>43678</v>
      </c>
      <c r="BW1" s="165">
        <v>43682</v>
      </c>
      <c r="BX1" s="165">
        <v>43683</v>
      </c>
      <c r="BY1" s="165">
        <v>43685</v>
      </c>
      <c r="BZ1" s="165">
        <v>43697</v>
      </c>
      <c r="CA1" s="165">
        <v>43699</v>
      </c>
      <c r="CB1" s="165">
        <v>43704</v>
      </c>
      <c r="CC1" s="165">
        <v>43706</v>
      </c>
      <c r="CD1" s="165"/>
      <c r="CE1" s="165"/>
      <c r="CF1" s="278"/>
      <c r="CG1" s="81" t="s">
        <v>0</v>
      </c>
      <c r="CH1" s="118"/>
    </row>
    <row r="2" spans="1:86">
      <c r="A2" s="104" t="s">
        <v>1</v>
      </c>
      <c r="B2" s="129"/>
      <c r="C2" s="129"/>
      <c r="D2" s="129">
        <v>1</v>
      </c>
      <c r="E2" s="130">
        <v>1</v>
      </c>
      <c r="F2" s="130">
        <v>1</v>
      </c>
      <c r="G2" s="130">
        <v>1</v>
      </c>
      <c r="H2" s="130">
        <v>1</v>
      </c>
      <c r="I2" s="130">
        <v>1</v>
      </c>
      <c r="J2" s="130">
        <v>1</v>
      </c>
      <c r="K2" s="157">
        <v>1</v>
      </c>
      <c r="L2" s="157"/>
      <c r="M2" s="157">
        <v>1</v>
      </c>
      <c r="N2" s="157">
        <v>1</v>
      </c>
      <c r="O2" s="157"/>
      <c r="P2" s="157">
        <v>1</v>
      </c>
      <c r="Q2" s="157">
        <v>1</v>
      </c>
      <c r="R2" s="157">
        <v>1</v>
      </c>
      <c r="S2" s="157">
        <v>1</v>
      </c>
      <c r="T2" s="157"/>
      <c r="U2" s="157"/>
      <c r="V2" s="157">
        <v>1</v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67"/>
      <c r="CD2" s="167"/>
      <c r="CE2" s="167"/>
      <c r="CF2" s="118"/>
      <c r="CG2" s="119">
        <f>SUM(B2:CF2)</f>
        <v>15</v>
      </c>
      <c r="CH2" s="118"/>
    </row>
    <row r="3" spans="1:86">
      <c r="A3" s="391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58"/>
      <c r="L3" s="158"/>
      <c r="M3" s="158"/>
      <c r="N3" s="158"/>
      <c r="O3" s="158"/>
      <c r="P3" s="167"/>
      <c r="Q3" s="167"/>
      <c r="R3" s="167"/>
      <c r="S3" s="158"/>
      <c r="T3" s="158"/>
      <c r="U3" s="158"/>
      <c r="V3" s="158"/>
      <c r="W3" s="158"/>
      <c r="X3" s="167"/>
      <c r="Y3" s="167"/>
      <c r="Z3" s="167"/>
      <c r="AA3" s="167"/>
      <c r="AB3" s="167"/>
      <c r="AC3" s="158"/>
      <c r="AD3" s="158"/>
      <c r="AE3" s="158"/>
      <c r="AF3" s="158"/>
      <c r="AG3" s="217"/>
      <c r="AH3" s="158"/>
      <c r="AI3" s="158"/>
      <c r="AJ3" s="158"/>
      <c r="AK3" s="167"/>
      <c r="AL3" s="167"/>
      <c r="AM3" s="167"/>
      <c r="AN3" s="167"/>
      <c r="AO3" s="167"/>
      <c r="AP3" s="167"/>
      <c r="AQ3" s="167"/>
      <c r="AR3" s="158"/>
      <c r="AS3" s="158"/>
      <c r="AT3" s="158"/>
      <c r="AU3" s="158"/>
      <c r="AV3" s="158"/>
      <c r="AW3" s="158"/>
      <c r="AX3" s="158"/>
      <c r="AY3" s="158"/>
      <c r="AZ3" s="167"/>
      <c r="BA3" s="167"/>
      <c r="BB3" s="167"/>
      <c r="BC3" s="167"/>
      <c r="BD3" s="167"/>
      <c r="BE3" s="167"/>
      <c r="BF3" s="167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18"/>
      <c r="CG3" s="119">
        <f t="shared" ref="CG3:CG48" si="0">SUM(B3:CF3)</f>
        <v>0</v>
      </c>
      <c r="CH3" s="118"/>
    </row>
    <row r="4" spans="1:86">
      <c r="A4" s="106" t="s">
        <v>3</v>
      </c>
      <c r="B4" s="129">
        <v>1</v>
      </c>
      <c r="C4" s="129"/>
      <c r="D4" s="129">
        <v>1</v>
      </c>
      <c r="E4" s="130"/>
      <c r="F4" s="130"/>
      <c r="G4" s="130">
        <v>1</v>
      </c>
      <c r="H4" s="130"/>
      <c r="I4" s="130">
        <v>1</v>
      </c>
      <c r="J4" s="130"/>
      <c r="K4" s="157"/>
      <c r="L4" s="157">
        <v>1</v>
      </c>
      <c r="M4" s="157"/>
      <c r="N4" s="157"/>
      <c r="O4" s="157">
        <v>1</v>
      </c>
      <c r="P4" s="166">
        <v>1</v>
      </c>
      <c r="Q4" s="166">
        <v>1</v>
      </c>
      <c r="R4" s="166">
        <v>1</v>
      </c>
      <c r="S4" s="157">
        <v>1</v>
      </c>
      <c r="T4" s="157"/>
      <c r="U4" s="157">
        <v>1</v>
      </c>
      <c r="V4" s="157">
        <v>1</v>
      </c>
      <c r="W4" s="157"/>
      <c r="X4" s="167">
        <v>1</v>
      </c>
      <c r="Y4" s="167"/>
      <c r="Z4" s="167">
        <v>1</v>
      </c>
      <c r="AA4" s="167"/>
      <c r="AB4" s="167"/>
      <c r="AC4" s="158"/>
      <c r="AD4" s="158"/>
      <c r="AE4" s="158"/>
      <c r="AF4" s="158"/>
      <c r="AG4" s="217"/>
      <c r="AH4" s="158"/>
      <c r="AI4" s="158"/>
      <c r="AJ4" s="158"/>
      <c r="AK4" s="167"/>
      <c r="AL4" s="167"/>
      <c r="AM4" s="167"/>
      <c r="AN4" s="167"/>
      <c r="AO4" s="167"/>
      <c r="AP4" s="167"/>
      <c r="AQ4" s="167"/>
      <c r="AR4" s="158"/>
      <c r="AS4" s="158"/>
      <c r="AT4" s="158"/>
      <c r="AU4" s="158"/>
      <c r="AV4" s="158"/>
      <c r="AW4" s="158"/>
      <c r="AX4" s="158"/>
      <c r="AY4" s="158"/>
      <c r="AZ4" s="167"/>
      <c r="BA4" s="167"/>
      <c r="BB4" s="167"/>
      <c r="BC4" s="167"/>
      <c r="BD4" s="167"/>
      <c r="BE4" s="167"/>
      <c r="BF4" s="167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18"/>
      <c r="CG4" s="119">
        <f t="shared" si="0"/>
        <v>14</v>
      </c>
      <c r="CH4" s="118"/>
    </row>
    <row r="5" spans="1:86">
      <c r="A5" s="106" t="s">
        <v>4</v>
      </c>
      <c r="B5" s="129"/>
      <c r="C5" s="129"/>
      <c r="D5" s="129"/>
      <c r="E5" s="129"/>
      <c r="F5" s="129"/>
      <c r="G5" s="129"/>
      <c r="H5" s="129"/>
      <c r="I5" s="129"/>
      <c r="J5" s="129"/>
      <c r="K5" s="158"/>
      <c r="L5" s="158"/>
      <c r="M5" s="158"/>
      <c r="N5" s="158"/>
      <c r="O5" s="158">
        <v>1</v>
      </c>
      <c r="P5" s="167"/>
      <c r="Q5" s="167"/>
      <c r="R5" s="167"/>
      <c r="S5" s="158"/>
      <c r="T5" s="158"/>
      <c r="U5" s="158"/>
      <c r="V5" s="158"/>
      <c r="W5" s="158"/>
      <c r="X5" s="167"/>
      <c r="Y5" s="167"/>
      <c r="Z5" s="167"/>
      <c r="AA5" s="167"/>
      <c r="AB5" s="167"/>
      <c r="AC5" s="158"/>
      <c r="AD5" s="158"/>
      <c r="AE5" s="158"/>
      <c r="AF5" s="158"/>
      <c r="AG5" s="217"/>
      <c r="AH5" s="158"/>
      <c r="AI5" s="158"/>
      <c r="AJ5" s="158"/>
      <c r="AK5" s="167"/>
      <c r="AL5" s="167"/>
      <c r="AM5" s="167"/>
      <c r="AN5" s="167"/>
      <c r="AO5" s="167"/>
      <c r="AP5" s="167"/>
      <c r="AQ5" s="167"/>
      <c r="AR5" s="158"/>
      <c r="AS5" s="158"/>
      <c r="AT5" s="158"/>
      <c r="AU5" s="158"/>
      <c r="AV5" s="158"/>
      <c r="AW5" s="158"/>
      <c r="AX5" s="158"/>
      <c r="AY5" s="158"/>
      <c r="AZ5" s="167"/>
      <c r="BA5" s="167"/>
      <c r="BB5" s="167"/>
      <c r="BC5" s="167"/>
      <c r="BD5" s="167"/>
      <c r="BE5" s="167"/>
      <c r="BF5" s="167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18"/>
      <c r="CG5" s="119">
        <f t="shared" si="0"/>
        <v>1</v>
      </c>
      <c r="CH5" s="118"/>
    </row>
    <row r="6" spans="1:86">
      <c r="A6" s="106" t="s">
        <v>5</v>
      </c>
      <c r="B6" s="129"/>
      <c r="C6" s="129"/>
      <c r="D6" s="129">
        <v>1</v>
      </c>
      <c r="E6" s="130"/>
      <c r="F6" s="130">
        <v>1</v>
      </c>
      <c r="G6" s="130"/>
      <c r="H6" s="130">
        <v>1</v>
      </c>
      <c r="I6" s="130"/>
      <c r="J6" s="130"/>
      <c r="K6" s="157"/>
      <c r="L6" s="157"/>
      <c r="M6" s="157"/>
      <c r="N6" s="157"/>
      <c r="O6" s="157"/>
      <c r="P6" s="166">
        <v>1</v>
      </c>
      <c r="Q6" s="167"/>
      <c r="R6" s="167">
        <v>1</v>
      </c>
      <c r="S6" s="158"/>
      <c r="T6" s="158"/>
      <c r="U6" s="158"/>
      <c r="V6" s="158"/>
      <c r="W6" s="158"/>
      <c r="X6" s="167">
        <v>1</v>
      </c>
      <c r="Y6" s="167">
        <v>1</v>
      </c>
      <c r="Z6" s="167"/>
      <c r="AA6" s="167"/>
      <c r="AB6" s="167"/>
      <c r="AC6" s="217"/>
      <c r="AD6" s="158"/>
      <c r="AE6" s="158"/>
      <c r="AF6" s="158"/>
      <c r="AG6" s="158"/>
      <c r="AH6" s="158"/>
      <c r="AI6" s="158"/>
      <c r="AJ6" s="158"/>
      <c r="AK6" s="167"/>
      <c r="AL6" s="167"/>
      <c r="AM6" s="167"/>
      <c r="AN6" s="167"/>
      <c r="AO6" s="167"/>
      <c r="AP6" s="167"/>
      <c r="AQ6" s="167"/>
      <c r="AR6" s="158"/>
      <c r="AS6" s="158"/>
      <c r="AT6" s="158"/>
      <c r="AU6" s="158"/>
      <c r="AV6" s="158"/>
      <c r="AW6" s="158"/>
      <c r="AX6" s="158"/>
      <c r="AY6" s="158"/>
      <c r="AZ6" s="167"/>
      <c r="BA6" s="167"/>
      <c r="BB6" s="167"/>
      <c r="BC6" s="167"/>
      <c r="BD6" s="167"/>
      <c r="BE6" s="167"/>
      <c r="BF6" s="167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18"/>
      <c r="CG6" s="119">
        <f t="shared" si="0"/>
        <v>7</v>
      </c>
      <c r="CH6" s="118"/>
    </row>
    <row r="7" spans="1:86">
      <c r="A7" s="106" t="s">
        <v>6</v>
      </c>
      <c r="B7" s="129"/>
      <c r="C7" s="129"/>
      <c r="D7" s="129">
        <v>1</v>
      </c>
      <c r="E7" s="129"/>
      <c r="F7" s="129"/>
      <c r="G7" s="129"/>
      <c r="H7" s="129"/>
      <c r="I7" s="129"/>
      <c r="J7" s="129"/>
      <c r="K7" s="158"/>
      <c r="L7" s="158"/>
      <c r="M7" s="158"/>
      <c r="N7" s="158"/>
      <c r="O7" s="158"/>
      <c r="P7" s="167"/>
      <c r="Q7" s="167"/>
      <c r="R7" s="167"/>
      <c r="S7" s="158"/>
      <c r="T7" s="158"/>
      <c r="U7" s="158"/>
      <c r="V7" s="158"/>
      <c r="W7" s="158"/>
      <c r="X7" s="167"/>
      <c r="Y7" s="167"/>
      <c r="Z7" s="167"/>
      <c r="AA7" s="167">
        <v>1</v>
      </c>
      <c r="AB7" s="167"/>
      <c r="AC7" s="217"/>
      <c r="AD7" s="158"/>
      <c r="AE7" s="158"/>
      <c r="AF7" s="158"/>
      <c r="AG7" s="158"/>
      <c r="AH7" s="158"/>
      <c r="AI7" s="158"/>
      <c r="AJ7" s="158"/>
      <c r="AK7" s="167"/>
      <c r="AL7" s="167"/>
      <c r="AM7" s="167"/>
      <c r="AN7" s="167"/>
      <c r="AO7" s="167"/>
      <c r="AP7" s="167"/>
      <c r="AQ7" s="167"/>
      <c r="AR7" s="158"/>
      <c r="AS7" s="158"/>
      <c r="AT7" s="158"/>
      <c r="AU7" s="158"/>
      <c r="AV7" s="158"/>
      <c r="AW7" s="158"/>
      <c r="AX7" s="158"/>
      <c r="AY7" s="158"/>
      <c r="AZ7" s="167"/>
      <c r="BA7" s="167"/>
      <c r="BB7" s="167"/>
      <c r="BC7" s="167"/>
      <c r="BD7" s="167"/>
      <c r="BE7" s="167"/>
      <c r="BF7" s="167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18"/>
      <c r="CG7" s="119">
        <f t="shared" si="0"/>
        <v>2</v>
      </c>
      <c r="CH7" s="118"/>
    </row>
    <row r="8" spans="1:86">
      <c r="A8" s="106" t="s">
        <v>7</v>
      </c>
      <c r="B8" s="129"/>
      <c r="C8" s="129"/>
      <c r="D8" s="129"/>
      <c r="E8" s="129"/>
      <c r="F8" s="129"/>
      <c r="G8" s="129"/>
      <c r="H8" s="129"/>
      <c r="I8" s="129"/>
      <c r="J8" s="129"/>
      <c r="K8" s="158"/>
      <c r="L8" s="158"/>
      <c r="M8" s="158"/>
      <c r="N8" s="158"/>
      <c r="O8" s="158"/>
      <c r="P8" s="167"/>
      <c r="Q8" s="167"/>
      <c r="R8" s="167"/>
      <c r="S8" s="158"/>
      <c r="T8" s="217"/>
      <c r="U8" s="158"/>
      <c r="V8" s="158"/>
      <c r="W8" s="158"/>
      <c r="X8" s="167"/>
      <c r="Y8" s="167"/>
      <c r="Z8" s="167"/>
      <c r="AA8" s="167">
        <v>1</v>
      </c>
      <c r="AB8" s="242"/>
      <c r="AC8" s="217"/>
      <c r="AD8" s="158"/>
      <c r="AE8" s="158"/>
      <c r="AF8" s="158"/>
      <c r="AG8" s="217"/>
      <c r="AH8" s="158"/>
      <c r="AI8" s="158"/>
      <c r="AJ8" s="158"/>
      <c r="AK8" s="167"/>
      <c r="AL8" s="167"/>
      <c r="AM8" s="167"/>
      <c r="AN8" s="167"/>
      <c r="AO8" s="167"/>
      <c r="AP8" s="167"/>
      <c r="AQ8" s="167"/>
      <c r="AR8" s="158"/>
      <c r="AS8" s="158"/>
      <c r="AT8" s="158"/>
      <c r="AU8" s="158"/>
      <c r="AV8" s="158"/>
      <c r="AW8" s="158"/>
      <c r="AX8" s="158"/>
      <c r="AY8" s="158"/>
      <c r="AZ8" s="167"/>
      <c r="BA8" s="167"/>
      <c r="BB8" s="167"/>
      <c r="BC8" s="167"/>
      <c r="BD8" s="167"/>
      <c r="BE8" s="167"/>
      <c r="BF8" s="167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18"/>
      <c r="CG8" s="119">
        <f t="shared" si="0"/>
        <v>1</v>
      </c>
      <c r="CH8" s="118"/>
    </row>
    <row r="9" spans="1:86">
      <c r="A9" s="106" t="s">
        <v>8</v>
      </c>
      <c r="B9" s="129"/>
      <c r="C9" s="129"/>
      <c r="D9" s="129"/>
      <c r="E9" s="130">
        <v>1</v>
      </c>
      <c r="F9" s="130">
        <v>1</v>
      </c>
      <c r="G9" s="130">
        <v>1</v>
      </c>
      <c r="H9" s="130"/>
      <c r="I9" s="130"/>
      <c r="J9" s="130"/>
      <c r="K9" s="157"/>
      <c r="L9" s="157"/>
      <c r="M9" s="158"/>
      <c r="N9" s="158"/>
      <c r="O9" s="158"/>
      <c r="P9" s="167"/>
      <c r="Q9" s="167"/>
      <c r="R9" s="167"/>
      <c r="S9" s="158"/>
      <c r="T9" s="217"/>
      <c r="U9" s="158"/>
      <c r="V9" s="158"/>
      <c r="W9" s="158"/>
      <c r="X9" s="167"/>
      <c r="Y9" s="167"/>
      <c r="Z9" s="167">
        <v>1</v>
      </c>
      <c r="AA9" s="167"/>
      <c r="AB9" s="242"/>
      <c r="AC9" s="217"/>
      <c r="AD9" s="158"/>
      <c r="AE9" s="158"/>
      <c r="AF9" s="158"/>
      <c r="AG9" s="217"/>
      <c r="AH9" s="158"/>
      <c r="AI9" s="158"/>
      <c r="AJ9" s="158"/>
      <c r="AK9" s="167"/>
      <c r="AL9" s="167"/>
      <c r="AM9" s="167"/>
      <c r="AN9" s="167"/>
      <c r="AO9" s="167"/>
      <c r="AP9" s="167"/>
      <c r="AQ9" s="167"/>
      <c r="AR9" s="158"/>
      <c r="AS9" s="158"/>
      <c r="AT9" s="158"/>
      <c r="AU9" s="158"/>
      <c r="AV9" s="158"/>
      <c r="AW9" s="158"/>
      <c r="AX9" s="158"/>
      <c r="AY9" s="158"/>
      <c r="AZ9" s="167"/>
      <c r="BA9" s="167"/>
      <c r="BB9" s="167"/>
      <c r="BC9" s="167"/>
      <c r="BD9" s="167"/>
      <c r="BE9" s="167"/>
      <c r="BF9" s="167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18"/>
      <c r="CG9" s="119">
        <f t="shared" si="0"/>
        <v>4</v>
      </c>
      <c r="CH9" s="118"/>
    </row>
    <row r="10" spans="1:86">
      <c r="A10" s="106" t="s">
        <v>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58"/>
      <c r="L10" s="158"/>
      <c r="M10" s="158"/>
      <c r="N10" s="158"/>
      <c r="O10" s="158"/>
      <c r="P10" s="167"/>
      <c r="Q10" s="167"/>
      <c r="R10" s="167"/>
      <c r="S10" s="158"/>
      <c r="T10" s="217"/>
      <c r="U10" s="158"/>
      <c r="V10" s="158"/>
      <c r="W10" s="158"/>
      <c r="X10" s="167"/>
      <c r="Y10" s="167"/>
      <c r="Z10" s="167"/>
      <c r="AA10" s="167"/>
      <c r="AB10" s="242"/>
      <c r="AC10" s="265"/>
      <c r="AD10" s="158"/>
      <c r="AE10" s="158"/>
      <c r="AF10" s="158"/>
      <c r="AG10" s="217"/>
      <c r="AH10" s="158"/>
      <c r="AI10" s="158"/>
      <c r="AJ10" s="158"/>
      <c r="AK10" s="167"/>
      <c r="AL10" s="167"/>
      <c r="AM10" s="167"/>
      <c r="AN10" s="167"/>
      <c r="AO10" s="167"/>
      <c r="AP10" s="167"/>
      <c r="AQ10" s="167"/>
      <c r="AR10" s="158"/>
      <c r="AS10" s="158"/>
      <c r="AT10" s="158"/>
      <c r="AU10" s="158"/>
      <c r="AV10" s="158"/>
      <c r="AW10" s="158"/>
      <c r="AX10" s="158"/>
      <c r="AY10" s="158"/>
      <c r="AZ10" s="167"/>
      <c r="BA10" s="167"/>
      <c r="BB10" s="167"/>
      <c r="BC10" s="167"/>
      <c r="BD10" s="167"/>
      <c r="BE10" s="167"/>
      <c r="BF10" s="167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18"/>
      <c r="CG10" s="119">
        <f t="shared" si="0"/>
        <v>0</v>
      </c>
      <c r="CH10" s="118"/>
    </row>
    <row r="11" spans="1:86">
      <c r="A11" s="106" t="s">
        <v>10</v>
      </c>
      <c r="B11" s="129">
        <v>1</v>
      </c>
      <c r="C11" s="129">
        <v>1</v>
      </c>
      <c r="D11" s="129">
        <v>1</v>
      </c>
      <c r="E11" s="130"/>
      <c r="F11" s="130">
        <v>1</v>
      </c>
      <c r="G11" s="130">
        <v>1</v>
      </c>
      <c r="H11" s="130">
        <v>1</v>
      </c>
      <c r="I11" s="130"/>
      <c r="J11" s="130">
        <v>1</v>
      </c>
      <c r="K11" s="157">
        <v>1</v>
      </c>
      <c r="L11" s="157"/>
      <c r="M11" s="157"/>
      <c r="N11" s="157">
        <v>1</v>
      </c>
      <c r="O11" s="157">
        <v>1</v>
      </c>
      <c r="P11" s="166">
        <v>1</v>
      </c>
      <c r="Q11" s="166"/>
      <c r="R11" s="166"/>
      <c r="S11" s="157"/>
      <c r="T11" s="217">
        <v>1</v>
      </c>
      <c r="U11" s="157">
        <v>1</v>
      </c>
      <c r="V11" s="157"/>
      <c r="W11" s="157">
        <v>1</v>
      </c>
      <c r="X11" s="166">
        <v>1</v>
      </c>
      <c r="Y11" s="166"/>
      <c r="Z11" s="166">
        <v>1</v>
      </c>
      <c r="AA11" s="166"/>
      <c r="AB11" s="242"/>
      <c r="AC11" s="266"/>
      <c r="AD11" s="267"/>
      <c r="AE11" s="267"/>
      <c r="AF11" s="268"/>
      <c r="AG11" s="268"/>
      <c r="AH11" s="267"/>
      <c r="AI11" s="267"/>
      <c r="AJ11" s="267"/>
      <c r="AK11" s="309"/>
      <c r="AL11" s="309"/>
      <c r="AM11" s="309"/>
      <c r="AN11" s="309"/>
      <c r="AO11" s="309"/>
      <c r="AP11" s="309"/>
      <c r="AQ11" s="309"/>
      <c r="AR11" s="267"/>
      <c r="AS11" s="267"/>
      <c r="AT11" s="267"/>
      <c r="AU11" s="267"/>
      <c r="AV11" s="267"/>
      <c r="AW11" s="267"/>
      <c r="AX11" s="267"/>
      <c r="AY11" s="267"/>
      <c r="AZ11" s="309"/>
      <c r="BA11" s="309"/>
      <c r="BB11" s="309"/>
      <c r="BC11" s="309"/>
      <c r="BD11" s="309"/>
      <c r="BE11" s="309"/>
      <c r="BF11" s="309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248"/>
      <c r="CG11" s="119">
        <f t="shared" si="0"/>
        <v>16</v>
      </c>
      <c r="CH11" s="118"/>
    </row>
    <row r="12" spans="1:86">
      <c r="A12" s="194" t="s">
        <v>11</v>
      </c>
      <c r="B12" s="129"/>
      <c r="C12" s="129"/>
      <c r="D12" s="129"/>
      <c r="E12" s="129"/>
      <c r="F12" s="129"/>
      <c r="G12" s="129"/>
      <c r="H12" s="129"/>
      <c r="I12" s="129"/>
      <c r="J12" s="129">
        <v>1</v>
      </c>
      <c r="K12" s="158"/>
      <c r="L12" s="158"/>
      <c r="M12" s="158"/>
      <c r="N12" s="158"/>
      <c r="O12" s="158"/>
      <c r="P12" s="167"/>
      <c r="Q12" s="167"/>
      <c r="R12" s="167">
        <v>1</v>
      </c>
      <c r="S12" s="158"/>
      <c r="T12" s="158"/>
      <c r="U12" s="158"/>
      <c r="V12" s="158"/>
      <c r="W12" s="158"/>
      <c r="X12" s="167"/>
      <c r="Y12" s="167"/>
      <c r="Z12" s="167"/>
      <c r="AA12" s="167"/>
      <c r="AB12" s="167"/>
      <c r="AC12" s="265"/>
      <c r="AD12" s="158"/>
      <c r="AE12" s="158"/>
      <c r="AF12" s="217"/>
      <c r="AG12" s="158"/>
      <c r="AH12" s="158"/>
      <c r="AI12" s="158"/>
      <c r="AJ12" s="158"/>
      <c r="AK12" s="167"/>
      <c r="AL12" s="167"/>
      <c r="AM12" s="167"/>
      <c r="AN12" s="167"/>
      <c r="AO12" s="167"/>
      <c r="AP12" s="167"/>
      <c r="AQ12" s="167"/>
      <c r="AR12" s="158"/>
      <c r="AS12" s="158"/>
      <c r="AT12" s="158"/>
      <c r="AU12" s="158"/>
      <c r="AV12" s="158"/>
      <c r="AW12" s="158"/>
      <c r="AX12" s="158"/>
      <c r="AY12" s="158"/>
      <c r="AZ12" s="167"/>
      <c r="BA12" s="167"/>
      <c r="BB12" s="167"/>
      <c r="BC12" s="167"/>
      <c r="BD12" s="167"/>
      <c r="BE12" s="167"/>
      <c r="BF12" s="167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18"/>
      <c r="CG12" s="119">
        <f t="shared" si="0"/>
        <v>2</v>
      </c>
      <c r="CH12" s="118"/>
    </row>
    <row r="13" spans="1:86">
      <c r="A13" s="106" t="s">
        <v>12</v>
      </c>
      <c r="B13" s="129"/>
      <c r="C13" s="129"/>
      <c r="D13" s="129"/>
      <c r="E13" s="130"/>
      <c r="F13" s="130"/>
      <c r="G13" s="130"/>
      <c r="H13" s="130"/>
      <c r="I13" s="130">
        <v>1</v>
      </c>
      <c r="J13" s="130"/>
      <c r="K13" s="157"/>
      <c r="L13" s="157"/>
      <c r="M13" s="157"/>
      <c r="N13" s="157"/>
      <c r="O13" s="157"/>
      <c r="P13" s="167"/>
      <c r="Q13" s="167"/>
      <c r="R13" s="167">
        <v>1</v>
      </c>
      <c r="S13" s="158"/>
      <c r="T13" s="217"/>
      <c r="U13" s="158"/>
      <c r="V13" s="158"/>
      <c r="W13" s="158"/>
      <c r="X13" s="167"/>
      <c r="Y13" s="167"/>
      <c r="Z13" s="167"/>
      <c r="AA13" s="167"/>
      <c r="AB13" s="242"/>
      <c r="AC13" s="217"/>
      <c r="AD13" s="158"/>
      <c r="AE13" s="158"/>
      <c r="AF13" s="217"/>
      <c r="AG13" s="217"/>
      <c r="AH13" s="158"/>
      <c r="AI13" s="158"/>
      <c r="AJ13" s="158"/>
      <c r="AK13" s="167"/>
      <c r="AL13" s="167"/>
      <c r="AM13" s="167"/>
      <c r="AN13" s="167"/>
      <c r="AO13" s="167"/>
      <c r="AP13" s="167"/>
      <c r="AQ13" s="167"/>
      <c r="AR13" s="158"/>
      <c r="AS13" s="158"/>
      <c r="AT13" s="158"/>
      <c r="AU13" s="158"/>
      <c r="AV13" s="158"/>
      <c r="AW13" s="158"/>
      <c r="AX13" s="158"/>
      <c r="AY13" s="158"/>
      <c r="AZ13" s="167"/>
      <c r="BA13" s="167"/>
      <c r="BB13" s="167"/>
      <c r="BC13" s="167"/>
      <c r="BD13" s="167"/>
      <c r="BE13" s="167"/>
      <c r="BF13" s="167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18"/>
      <c r="CG13" s="119">
        <f t="shared" si="0"/>
        <v>2</v>
      </c>
      <c r="CH13" s="118"/>
    </row>
    <row r="14" spans="1:86">
      <c r="A14" s="106" t="s">
        <v>13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58"/>
      <c r="L14" s="158"/>
      <c r="M14" s="158"/>
      <c r="N14" s="158"/>
      <c r="O14" s="158"/>
      <c r="P14" s="167"/>
      <c r="Q14" s="167"/>
      <c r="R14" s="167"/>
      <c r="S14" s="158"/>
      <c r="T14" s="217"/>
      <c r="U14" s="158"/>
      <c r="V14" s="158"/>
      <c r="W14" s="158"/>
      <c r="X14" s="167"/>
      <c r="Y14" s="167"/>
      <c r="Z14" s="167"/>
      <c r="AA14" s="167"/>
      <c r="AB14" s="242"/>
      <c r="AC14" s="217"/>
      <c r="AD14" s="158"/>
      <c r="AE14" s="158"/>
      <c r="AF14" s="217"/>
      <c r="AG14" s="217"/>
      <c r="AH14" s="158"/>
      <c r="AI14" s="158"/>
      <c r="AJ14" s="158"/>
      <c r="AK14" s="167"/>
      <c r="AL14" s="167"/>
      <c r="AM14" s="167"/>
      <c r="AN14" s="167"/>
      <c r="AO14" s="167"/>
      <c r="AP14" s="167"/>
      <c r="AQ14" s="167"/>
      <c r="AR14" s="158"/>
      <c r="AS14" s="158"/>
      <c r="AT14" s="158"/>
      <c r="AU14" s="158"/>
      <c r="AV14" s="158"/>
      <c r="AW14" s="158"/>
      <c r="AX14" s="158"/>
      <c r="AY14" s="158"/>
      <c r="AZ14" s="167"/>
      <c r="BA14" s="167"/>
      <c r="BB14" s="167"/>
      <c r="BC14" s="167"/>
      <c r="BD14" s="167"/>
      <c r="BE14" s="167"/>
      <c r="BF14" s="167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18"/>
      <c r="CG14" s="119">
        <f t="shared" si="0"/>
        <v>0</v>
      </c>
      <c r="CH14" s="118"/>
    </row>
    <row r="15" spans="1:86">
      <c r="A15" s="106" t="s">
        <v>14</v>
      </c>
      <c r="B15" s="129"/>
      <c r="C15" s="129"/>
      <c r="D15" s="129"/>
      <c r="E15" s="130"/>
      <c r="F15" s="130"/>
      <c r="G15" s="130"/>
      <c r="H15" s="130"/>
      <c r="I15" s="130"/>
      <c r="J15" s="130"/>
      <c r="K15" s="157"/>
      <c r="L15" s="157"/>
      <c r="M15" s="157"/>
      <c r="N15" s="157"/>
      <c r="O15" s="157"/>
      <c r="P15" s="166"/>
      <c r="Q15" s="167"/>
      <c r="R15" s="167"/>
      <c r="S15" s="158"/>
      <c r="T15" s="217"/>
      <c r="U15" s="158"/>
      <c r="V15" s="158"/>
      <c r="W15" s="158"/>
      <c r="X15" s="167"/>
      <c r="Y15" s="167"/>
      <c r="Z15" s="167"/>
      <c r="AA15" s="167"/>
      <c r="AB15" s="242"/>
      <c r="AC15" s="217"/>
      <c r="AD15" s="158"/>
      <c r="AE15" s="158"/>
      <c r="AF15" s="158"/>
      <c r="AG15" s="217"/>
      <c r="AH15" s="158"/>
      <c r="AI15" s="158"/>
      <c r="AJ15" s="158"/>
      <c r="AK15" s="167"/>
      <c r="AL15" s="167"/>
      <c r="AM15" s="167"/>
      <c r="AN15" s="167"/>
      <c r="AO15" s="167"/>
      <c r="AP15" s="167"/>
      <c r="AQ15" s="167"/>
      <c r="AR15" s="158"/>
      <c r="AS15" s="158"/>
      <c r="AT15" s="158"/>
      <c r="AU15" s="158"/>
      <c r="AV15" s="158"/>
      <c r="AW15" s="158"/>
      <c r="AX15" s="158"/>
      <c r="AY15" s="158"/>
      <c r="AZ15" s="167"/>
      <c r="BA15" s="167"/>
      <c r="BB15" s="167"/>
      <c r="BC15" s="167"/>
      <c r="BD15" s="167"/>
      <c r="BE15" s="167"/>
      <c r="BF15" s="167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18"/>
      <c r="CG15" s="119">
        <f t="shared" si="0"/>
        <v>0</v>
      </c>
      <c r="CH15" s="118"/>
    </row>
    <row r="16" spans="1:86">
      <c r="A16" s="106" t="s">
        <v>15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58"/>
      <c r="L16" s="158">
        <v>2</v>
      </c>
      <c r="M16" s="158"/>
      <c r="N16" s="158"/>
      <c r="O16" s="158"/>
      <c r="P16" s="167"/>
      <c r="Q16" s="167">
        <v>1</v>
      </c>
      <c r="R16" s="167"/>
      <c r="S16" s="158"/>
      <c r="T16" s="217"/>
      <c r="U16" s="158"/>
      <c r="V16" s="158"/>
      <c r="W16" s="158"/>
      <c r="X16" s="167"/>
      <c r="Y16" s="167"/>
      <c r="Z16" s="167"/>
      <c r="AA16" s="167"/>
      <c r="AB16" s="242"/>
      <c r="AC16" s="217"/>
      <c r="AD16" s="158"/>
      <c r="AE16" s="158"/>
      <c r="AF16" s="217"/>
      <c r="AG16" s="217"/>
      <c r="AH16" s="158"/>
      <c r="AI16" s="158"/>
      <c r="AJ16" s="158"/>
      <c r="AK16" s="167"/>
      <c r="AL16" s="167"/>
      <c r="AM16" s="167"/>
      <c r="AN16" s="167"/>
      <c r="AO16" s="167"/>
      <c r="AP16" s="167"/>
      <c r="AQ16" s="167"/>
      <c r="AR16" s="158"/>
      <c r="AS16" s="158"/>
      <c r="AT16" s="158"/>
      <c r="AU16" s="158"/>
      <c r="AV16" s="158"/>
      <c r="AW16" s="158"/>
      <c r="AX16" s="158"/>
      <c r="AY16" s="158"/>
      <c r="AZ16" s="167"/>
      <c r="BA16" s="167"/>
      <c r="BB16" s="167"/>
      <c r="BC16" s="167"/>
      <c r="BD16" s="167"/>
      <c r="BE16" s="167"/>
      <c r="BF16" s="167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18"/>
      <c r="CG16" s="119">
        <f t="shared" si="0"/>
        <v>3</v>
      </c>
      <c r="CH16" s="118"/>
    </row>
    <row r="17" spans="1:88">
      <c r="A17" s="106" t="s">
        <v>86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58"/>
      <c r="L17" s="158"/>
      <c r="M17" s="158"/>
      <c r="N17" s="158"/>
      <c r="O17" s="158"/>
      <c r="P17" s="167"/>
      <c r="Q17" s="167"/>
      <c r="R17" s="167"/>
      <c r="S17" s="158"/>
      <c r="T17" s="217"/>
      <c r="U17" s="158"/>
      <c r="V17" s="158"/>
      <c r="W17" s="158"/>
      <c r="X17" s="167"/>
      <c r="Y17" s="167"/>
      <c r="Z17" s="167"/>
      <c r="AA17" s="167">
        <v>1</v>
      </c>
      <c r="AB17" s="242"/>
      <c r="AC17" s="217"/>
      <c r="AD17" s="158"/>
      <c r="AE17" s="158"/>
      <c r="AF17" s="217"/>
      <c r="AG17" s="217"/>
      <c r="AH17" s="158"/>
      <c r="AI17" s="158"/>
      <c r="AJ17" s="158"/>
      <c r="AK17" s="167"/>
      <c r="AL17" s="167"/>
      <c r="AM17" s="167"/>
      <c r="AN17" s="167"/>
      <c r="AO17" s="167"/>
      <c r="AP17" s="167"/>
      <c r="AQ17" s="167"/>
      <c r="AR17" s="158"/>
      <c r="AS17" s="158"/>
      <c r="AT17" s="158"/>
      <c r="AU17" s="158"/>
      <c r="AV17" s="158"/>
      <c r="AW17" s="158"/>
      <c r="AX17" s="158"/>
      <c r="AY17" s="158"/>
      <c r="AZ17" s="167"/>
      <c r="BA17" s="167"/>
      <c r="BB17" s="167"/>
      <c r="BC17" s="167"/>
      <c r="BD17" s="167"/>
      <c r="BE17" s="167"/>
      <c r="BF17" s="167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18"/>
      <c r="CG17" s="119">
        <f t="shared" si="0"/>
        <v>1</v>
      </c>
      <c r="CH17" s="118"/>
    </row>
    <row r="18" spans="1:88">
      <c r="A18" s="106" t="s">
        <v>16</v>
      </c>
      <c r="B18" s="129"/>
      <c r="C18" s="129"/>
      <c r="D18" s="129"/>
      <c r="E18" s="130"/>
      <c r="F18" s="130"/>
      <c r="G18" s="130"/>
      <c r="H18" s="130"/>
      <c r="I18" s="130"/>
      <c r="J18" s="130"/>
      <c r="K18" s="158"/>
      <c r="L18" s="158">
        <v>1</v>
      </c>
      <c r="M18" s="158"/>
      <c r="N18" s="158"/>
      <c r="O18" s="158"/>
      <c r="P18" s="167"/>
      <c r="Q18" s="167"/>
      <c r="R18" s="167"/>
      <c r="S18" s="158"/>
      <c r="T18" s="158"/>
      <c r="U18" s="158"/>
      <c r="V18" s="158"/>
      <c r="W18" s="158"/>
      <c r="X18" s="167"/>
      <c r="Y18" s="167"/>
      <c r="Z18" s="167"/>
      <c r="AA18" s="167"/>
      <c r="AB18" s="167"/>
      <c r="AC18" s="217"/>
      <c r="AD18" s="158"/>
      <c r="AE18" s="158"/>
      <c r="AF18" s="217"/>
      <c r="AG18" s="158"/>
      <c r="AH18" s="158"/>
      <c r="AI18" s="158"/>
      <c r="AJ18" s="158"/>
      <c r="AK18" s="167"/>
      <c r="AL18" s="167"/>
      <c r="AM18" s="167"/>
      <c r="AN18" s="167"/>
      <c r="AO18" s="167"/>
      <c r="AP18" s="167"/>
      <c r="AQ18" s="167"/>
      <c r="AR18" s="158"/>
      <c r="AS18" s="158"/>
      <c r="AT18" s="158"/>
      <c r="AU18" s="158"/>
      <c r="AV18" s="158"/>
      <c r="AW18" s="158"/>
      <c r="AX18" s="158"/>
      <c r="AY18" s="158"/>
      <c r="AZ18" s="167"/>
      <c r="BA18" s="167"/>
      <c r="BB18" s="167"/>
      <c r="BC18" s="167"/>
      <c r="BD18" s="167"/>
      <c r="BE18" s="167"/>
      <c r="BF18" s="167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18"/>
      <c r="CG18" s="119">
        <f t="shared" si="0"/>
        <v>1</v>
      </c>
      <c r="CH18" s="118"/>
      <c r="CJ18" s="105"/>
    </row>
    <row r="19" spans="1:88">
      <c r="A19" s="106" t="s">
        <v>17</v>
      </c>
      <c r="B19" s="129">
        <v>1</v>
      </c>
      <c r="C19" s="129">
        <v>1</v>
      </c>
      <c r="D19" s="129">
        <v>1</v>
      </c>
      <c r="E19" s="130"/>
      <c r="F19" s="130"/>
      <c r="G19" s="130"/>
      <c r="H19" s="130"/>
      <c r="I19" s="130"/>
      <c r="J19" s="130"/>
      <c r="K19" s="157"/>
      <c r="L19" s="157"/>
      <c r="M19" s="157"/>
      <c r="N19" s="157"/>
      <c r="O19" s="157"/>
      <c r="P19" s="166"/>
      <c r="Q19" s="166"/>
      <c r="R19" s="166"/>
      <c r="S19" s="157"/>
      <c r="T19" s="217"/>
      <c r="U19" s="157"/>
      <c r="V19" s="157"/>
      <c r="W19" s="157"/>
      <c r="X19" s="166"/>
      <c r="Y19" s="166"/>
      <c r="Z19" s="166"/>
      <c r="AA19" s="166"/>
      <c r="AB19" s="242"/>
      <c r="AC19" s="217"/>
      <c r="AD19" s="158"/>
      <c r="AE19" s="158"/>
      <c r="AF19" s="217"/>
      <c r="AG19" s="217"/>
      <c r="AH19" s="158"/>
      <c r="AI19" s="158"/>
      <c r="AJ19" s="158"/>
      <c r="AK19" s="167"/>
      <c r="AL19" s="167"/>
      <c r="AM19" s="167"/>
      <c r="AN19" s="167"/>
      <c r="AO19" s="167"/>
      <c r="AP19" s="167"/>
      <c r="AQ19" s="167"/>
      <c r="AR19" s="158"/>
      <c r="AS19" s="158"/>
      <c r="AT19" s="158"/>
      <c r="AU19" s="158"/>
      <c r="AV19" s="158"/>
      <c r="AW19" s="158"/>
      <c r="AX19" s="158"/>
      <c r="AY19" s="158"/>
      <c r="AZ19" s="167"/>
      <c r="BA19" s="167"/>
      <c r="BB19" s="167"/>
      <c r="BC19" s="167"/>
      <c r="BD19" s="167"/>
      <c r="BE19" s="167"/>
      <c r="BF19" s="167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18"/>
      <c r="CG19" s="119">
        <f t="shared" si="0"/>
        <v>3</v>
      </c>
      <c r="CH19" s="118"/>
      <c r="CJ19" s="105"/>
    </row>
    <row r="20" spans="1:88">
      <c r="A20" s="106" t="s">
        <v>64</v>
      </c>
      <c r="B20" s="129">
        <v>1</v>
      </c>
      <c r="C20" s="129">
        <v>1</v>
      </c>
      <c r="D20" s="129">
        <v>1</v>
      </c>
      <c r="E20" s="130">
        <v>1</v>
      </c>
      <c r="F20" s="130"/>
      <c r="G20" s="130">
        <v>1</v>
      </c>
      <c r="H20" s="130">
        <v>1</v>
      </c>
      <c r="I20" s="130"/>
      <c r="J20" s="130">
        <v>1</v>
      </c>
      <c r="K20" s="157">
        <v>1</v>
      </c>
      <c r="L20" s="157"/>
      <c r="M20" s="157"/>
      <c r="N20" s="157"/>
      <c r="O20" s="157"/>
      <c r="P20" s="166">
        <v>1</v>
      </c>
      <c r="Q20" s="166"/>
      <c r="R20" s="166">
        <v>1</v>
      </c>
      <c r="S20" s="157"/>
      <c r="T20" s="217"/>
      <c r="U20" s="157">
        <v>1</v>
      </c>
      <c r="V20" s="157"/>
      <c r="W20" s="157">
        <v>1</v>
      </c>
      <c r="X20" s="166">
        <v>1</v>
      </c>
      <c r="Y20" s="166"/>
      <c r="Z20" s="166">
        <v>1</v>
      </c>
      <c r="AA20" s="166"/>
      <c r="AB20" s="242">
        <v>1</v>
      </c>
      <c r="AC20" s="217"/>
      <c r="AD20" s="158"/>
      <c r="AE20" s="158"/>
      <c r="AF20" s="217"/>
      <c r="AG20" s="217"/>
      <c r="AH20" s="158"/>
      <c r="AI20" s="158"/>
      <c r="AJ20" s="158"/>
      <c r="AK20" s="167"/>
      <c r="AL20" s="167"/>
      <c r="AM20" s="167"/>
      <c r="AN20" s="167"/>
      <c r="AO20" s="167"/>
      <c r="AP20" s="167"/>
      <c r="AQ20" s="167"/>
      <c r="AR20" s="158"/>
      <c r="AS20" s="158"/>
      <c r="AT20" s="158"/>
      <c r="AU20" s="158"/>
      <c r="AV20" s="158"/>
      <c r="AW20" s="158"/>
      <c r="AX20" s="158"/>
      <c r="AY20" s="158"/>
      <c r="AZ20" s="167"/>
      <c r="BA20" s="167"/>
      <c r="BB20" s="167"/>
      <c r="BC20" s="167"/>
      <c r="BD20" s="167"/>
      <c r="BE20" s="167"/>
      <c r="BF20" s="167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18"/>
      <c r="CG20" s="119">
        <f t="shared" si="0"/>
        <v>15</v>
      </c>
      <c r="CH20" s="118"/>
      <c r="CJ20" s="105"/>
    </row>
    <row r="21" spans="1:88" s="199" customFormat="1">
      <c r="A21" s="194" t="s">
        <v>18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196"/>
      <c r="M21" s="196"/>
      <c r="N21" s="196"/>
      <c r="O21" s="196"/>
      <c r="P21" s="197"/>
      <c r="Q21" s="197"/>
      <c r="R21" s="197"/>
      <c r="S21" s="196"/>
      <c r="T21" s="218"/>
      <c r="U21" s="196"/>
      <c r="V21" s="196"/>
      <c r="W21" s="196"/>
      <c r="X21" s="197"/>
      <c r="Y21" s="197"/>
      <c r="Z21" s="197"/>
      <c r="AA21" s="197"/>
      <c r="AB21" s="243"/>
      <c r="AC21" s="269"/>
      <c r="AD21" s="196"/>
      <c r="AE21" s="196"/>
      <c r="AF21" s="218"/>
      <c r="AG21" s="218"/>
      <c r="AH21" s="196"/>
      <c r="AI21" s="196"/>
      <c r="AJ21" s="196"/>
      <c r="AK21" s="197"/>
      <c r="AL21" s="197"/>
      <c r="AM21" s="197"/>
      <c r="AN21" s="197"/>
      <c r="AO21" s="197"/>
      <c r="AP21" s="197"/>
      <c r="AQ21" s="197"/>
      <c r="AR21" s="196"/>
      <c r="AS21" s="196"/>
      <c r="AT21" s="196"/>
      <c r="AU21" s="196"/>
      <c r="AV21" s="196"/>
      <c r="AW21" s="196"/>
      <c r="AX21" s="196"/>
      <c r="AY21" s="196"/>
      <c r="AZ21" s="197"/>
      <c r="BA21" s="197"/>
      <c r="BB21" s="197"/>
      <c r="BC21" s="197"/>
      <c r="BD21" s="197"/>
      <c r="BE21" s="197"/>
      <c r="BF21" s="197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8"/>
      <c r="CG21" s="324">
        <f t="shared" si="0"/>
        <v>0</v>
      </c>
      <c r="CH21" s="198"/>
      <c r="CJ21" s="200"/>
    </row>
    <row r="22" spans="1:88">
      <c r="A22" s="106" t="s">
        <v>85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58"/>
      <c r="L22" s="158"/>
      <c r="M22" s="158"/>
      <c r="N22" s="158"/>
      <c r="O22" s="158"/>
      <c r="P22" s="167"/>
      <c r="Q22" s="167"/>
      <c r="R22" s="167"/>
      <c r="S22" s="158"/>
      <c r="T22" s="217"/>
      <c r="U22" s="158"/>
      <c r="V22" s="158"/>
      <c r="W22" s="158"/>
      <c r="X22" s="167"/>
      <c r="Y22" s="167"/>
      <c r="Z22" s="167"/>
      <c r="AA22" s="167"/>
      <c r="AB22" s="242"/>
      <c r="AC22" s="265"/>
      <c r="AD22" s="158"/>
      <c r="AE22" s="158"/>
      <c r="AF22" s="217"/>
      <c r="AG22" s="217"/>
      <c r="AH22" s="158"/>
      <c r="AI22" s="158"/>
      <c r="AJ22" s="158"/>
      <c r="AK22" s="167"/>
      <c r="AL22" s="167"/>
      <c r="AM22" s="167"/>
      <c r="AN22" s="167"/>
      <c r="AO22" s="167"/>
      <c r="AP22" s="167"/>
      <c r="AQ22" s="167"/>
      <c r="AR22" s="158"/>
      <c r="AS22" s="158"/>
      <c r="AT22" s="158"/>
      <c r="AU22" s="158"/>
      <c r="AV22" s="158"/>
      <c r="AW22" s="158"/>
      <c r="AX22" s="158"/>
      <c r="AY22" s="158"/>
      <c r="AZ22" s="167"/>
      <c r="BA22" s="167"/>
      <c r="BB22" s="167"/>
      <c r="BC22" s="167"/>
      <c r="BD22" s="167"/>
      <c r="BE22" s="167"/>
      <c r="BF22" s="167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18"/>
      <c r="CG22" s="119">
        <f t="shared" si="0"/>
        <v>0</v>
      </c>
      <c r="CH22" s="118"/>
      <c r="CJ22" s="105"/>
    </row>
    <row r="23" spans="1:88">
      <c r="A23" s="106" t="s">
        <v>20</v>
      </c>
      <c r="B23" s="129"/>
      <c r="C23" s="129"/>
      <c r="D23" s="129"/>
      <c r="E23" s="130"/>
      <c r="F23" s="130"/>
      <c r="G23" s="130"/>
      <c r="H23" s="130"/>
      <c r="I23" s="130"/>
      <c r="J23" s="131"/>
      <c r="K23" s="157"/>
      <c r="L23" s="157"/>
      <c r="M23" s="157"/>
      <c r="N23" s="157"/>
      <c r="O23" s="157"/>
      <c r="P23" s="166"/>
      <c r="Q23" s="166"/>
      <c r="R23" s="166"/>
      <c r="S23" s="157"/>
      <c r="T23" s="217"/>
      <c r="U23" s="157"/>
      <c r="V23" s="157"/>
      <c r="W23" s="157"/>
      <c r="X23" s="166"/>
      <c r="Y23" s="166"/>
      <c r="Z23" s="166"/>
      <c r="AA23" s="166"/>
      <c r="AB23" s="242"/>
      <c r="AC23" s="270"/>
      <c r="AD23" s="158"/>
      <c r="AE23" s="158"/>
      <c r="AF23" s="265"/>
      <c r="AG23" s="217"/>
      <c r="AH23" s="158"/>
      <c r="AI23" s="158"/>
      <c r="AJ23" s="158"/>
      <c r="AK23" s="167"/>
      <c r="AL23" s="167"/>
      <c r="AM23" s="167"/>
      <c r="AN23" s="167"/>
      <c r="AO23" s="167"/>
      <c r="AP23" s="167"/>
      <c r="AQ23" s="167"/>
      <c r="AR23" s="158"/>
      <c r="AS23" s="158"/>
      <c r="AT23" s="158"/>
      <c r="AU23" s="158"/>
      <c r="AV23" s="158"/>
      <c r="AW23" s="158"/>
      <c r="AX23" s="158"/>
      <c r="AY23" s="158"/>
      <c r="AZ23" s="167"/>
      <c r="BA23" s="167"/>
      <c r="BB23" s="167"/>
      <c r="BC23" s="167"/>
      <c r="BD23" s="167"/>
      <c r="BE23" s="167"/>
      <c r="BF23" s="167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18"/>
      <c r="CG23" s="119">
        <f t="shared" si="0"/>
        <v>0</v>
      </c>
      <c r="CH23" s="118"/>
      <c r="CJ23" s="105"/>
    </row>
    <row r="24" spans="1:88">
      <c r="A24" s="106" t="s">
        <v>19</v>
      </c>
      <c r="B24" s="129">
        <v>1</v>
      </c>
      <c r="C24" s="129"/>
      <c r="D24" s="129">
        <v>1</v>
      </c>
      <c r="E24" s="130"/>
      <c r="F24" s="130">
        <v>1</v>
      </c>
      <c r="G24" s="130">
        <v>1</v>
      </c>
      <c r="H24" s="130">
        <v>1</v>
      </c>
      <c r="I24" s="131">
        <v>1</v>
      </c>
      <c r="J24" s="131"/>
      <c r="K24" s="157"/>
      <c r="L24" s="157"/>
      <c r="M24" s="157"/>
      <c r="N24" s="157"/>
      <c r="O24" s="157">
        <v>1</v>
      </c>
      <c r="P24" s="167"/>
      <c r="Q24" s="167"/>
      <c r="R24" s="167"/>
      <c r="S24" s="158">
        <v>1</v>
      </c>
      <c r="T24" s="158"/>
      <c r="U24" s="158">
        <v>1</v>
      </c>
      <c r="V24" s="158">
        <v>1</v>
      </c>
      <c r="W24" s="158"/>
      <c r="X24" s="167">
        <v>1</v>
      </c>
      <c r="Y24" s="167">
        <v>1</v>
      </c>
      <c r="Z24" s="167">
        <v>1</v>
      </c>
      <c r="AA24" s="167"/>
      <c r="AB24" s="167"/>
      <c r="AC24" s="265"/>
      <c r="AD24" s="158"/>
      <c r="AE24" s="158"/>
      <c r="AF24" s="270"/>
      <c r="AG24" s="158"/>
      <c r="AH24" s="158"/>
      <c r="AI24" s="158"/>
      <c r="AJ24" s="158"/>
      <c r="AK24" s="167"/>
      <c r="AL24" s="167"/>
      <c r="AM24" s="167"/>
      <c r="AN24" s="167"/>
      <c r="AO24" s="167"/>
      <c r="AP24" s="167"/>
      <c r="AQ24" s="167"/>
      <c r="AR24" s="158"/>
      <c r="AS24" s="158"/>
      <c r="AT24" s="158"/>
      <c r="AU24" s="158"/>
      <c r="AV24" s="158"/>
      <c r="AW24" s="158"/>
      <c r="AX24" s="158"/>
      <c r="AY24" s="158"/>
      <c r="AZ24" s="167"/>
      <c r="BA24" s="167"/>
      <c r="BB24" s="167"/>
      <c r="BC24" s="167"/>
      <c r="BD24" s="167"/>
      <c r="BE24" s="167"/>
      <c r="BF24" s="167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18"/>
      <c r="CG24" s="119">
        <f t="shared" si="0"/>
        <v>13</v>
      </c>
      <c r="CH24" s="118"/>
      <c r="CJ24" s="107"/>
    </row>
    <row r="25" spans="1:88" s="199" customFormat="1">
      <c r="A25" s="194" t="s">
        <v>21</v>
      </c>
      <c r="B25" s="195"/>
      <c r="C25" s="195"/>
      <c r="D25" s="195"/>
      <c r="E25" s="195"/>
      <c r="F25" s="195"/>
      <c r="G25" s="201"/>
      <c r="H25" s="201"/>
      <c r="I25" s="195"/>
      <c r="J25" s="195"/>
      <c r="K25" s="196"/>
      <c r="L25" s="196"/>
      <c r="M25" s="196"/>
      <c r="N25" s="196"/>
      <c r="O25" s="196"/>
      <c r="P25" s="197"/>
      <c r="Q25" s="197"/>
      <c r="R25" s="197"/>
      <c r="S25" s="196">
        <v>1</v>
      </c>
      <c r="T25" s="218"/>
      <c r="U25" s="196"/>
      <c r="V25" s="196"/>
      <c r="W25" s="196"/>
      <c r="X25" s="197"/>
      <c r="Y25" s="197"/>
      <c r="Z25" s="197"/>
      <c r="AA25" s="197"/>
      <c r="AB25" s="243">
        <v>1</v>
      </c>
      <c r="AC25" s="218"/>
      <c r="AD25" s="196"/>
      <c r="AE25" s="196"/>
      <c r="AF25" s="218"/>
      <c r="AG25" s="218"/>
      <c r="AH25" s="196"/>
      <c r="AI25" s="196"/>
      <c r="AJ25" s="196"/>
      <c r="AK25" s="197"/>
      <c r="AL25" s="197"/>
      <c r="AM25" s="197"/>
      <c r="AN25" s="197"/>
      <c r="AO25" s="197"/>
      <c r="AP25" s="197"/>
      <c r="AQ25" s="197"/>
      <c r="AR25" s="196"/>
      <c r="AS25" s="196"/>
      <c r="AT25" s="196"/>
      <c r="AU25" s="196"/>
      <c r="AV25" s="196"/>
      <c r="AW25" s="196"/>
      <c r="AX25" s="196"/>
      <c r="AY25" s="196"/>
      <c r="AZ25" s="197"/>
      <c r="BA25" s="197"/>
      <c r="BB25" s="197"/>
      <c r="BC25" s="197"/>
      <c r="BD25" s="197"/>
      <c r="BE25" s="197"/>
      <c r="BF25" s="197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8"/>
      <c r="CG25" s="324">
        <f t="shared" si="0"/>
        <v>2</v>
      </c>
      <c r="CH25" s="198"/>
      <c r="CI25" s="200"/>
      <c r="CJ25" s="202"/>
    </row>
    <row r="26" spans="1:88">
      <c r="A26" s="106" t="s">
        <v>22</v>
      </c>
      <c r="B26" s="129"/>
      <c r="C26" s="129"/>
      <c r="D26" s="129"/>
      <c r="E26" s="130"/>
      <c r="F26" s="130"/>
      <c r="G26" s="130"/>
      <c r="H26" s="130"/>
      <c r="I26" s="130"/>
      <c r="J26" s="130"/>
      <c r="K26" s="158"/>
      <c r="L26" s="158"/>
      <c r="M26" s="158"/>
      <c r="N26" s="158"/>
      <c r="O26" s="158"/>
      <c r="P26" s="167"/>
      <c r="Q26" s="167"/>
      <c r="R26" s="167"/>
      <c r="S26" s="158"/>
      <c r="T26" s="217"/>
      <c r="U26" s="158"/>
      <c r="V26" s="158"/>
      <c r="W26" s="158"/>
      <c r="X26" s="167"/>
      <c r="Y26" s="167"/>
      <c r="Z26" s="167"/>
      <c r="AA26" s="167">
        <v>1</v>
      </c>
      <c r="AB26" s="242"/>
      <c r="AC26" s="217"/>
      <c r="AD26" s="158"/>
      <c r="AE26" s="158"/>
      <c r="AF26" s="217"/>
      <c r="AG26" s="217"/>
      <c r="AH26" s="158"/>
      <c r="AI26" s="158"/>
      <c r="AJ26" s="158"/>
      <c r="AK26" s="167"/>
      <c r="AL26" s="167"/>
      <c r="AM26" s="167"/>
      <c r="AN26" s="167"/>
      <c r="AO26" s="167"/>
      <c r="AP26" s="167"/>
      <c r="AQ26" s="167"/>
      <c r="AR26" s="158"/>
      <c r="AS26" s="158"/>
      <c r="AT26" s="158"/>
      <c r="AU26" s="158"/>
      <c r="AV26" s="158"/>
      <c r="AW26" s="158"/>
      <c r="AX26" s="158"/>
      <c r="AY26" s="158"/>
      <c r="AZ26" s="167"/>
      <c r="BA26" s="167"/>
      <c r="BB26" s="167"/>
      <c r="BC26" s="167"/>
      <c r="BD26" s="167"/>
      <c r="BE26" s="167"/>
      <c r="BF26" s="167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18"/>
      <c r="CG26" s="119">
        <f t="shared" si="0"/>
        <v>1</v>
      </c>
      <c r="CH26" s="118"/>
      <c r="CI26" s="105"/>
      <c r="CJ26" s="105"/>
    </row>
    <row r="27" spans="1:88">
      <c r="A27" s="106" t="s">
        <v>23</v>
      </c>
      <c r="B27" s="129"/>
      <c r="C27" s="129"/>
      <c r="D27" s="129"/>
      <c r="E27" s="130"/>
      <c r="F27" s="130"/>
      <c r="G27" s="130"/>
      <c r="H27" s="130"/>
      <c r="I27" s="129"/>
      <c r="J27" s="129"/>
      <c r="K27" s="158"/>
      <c r="L27" s="158">
        <v>1</v>
      </c>
      <c r="M27" s="158"/>
      <c r="N27" s="158"/>
      <c r="O27" s="158"/>
      <c r="P27" s="167"/>
      <c r="Q27" s="167"/>
      <c r="R27" s="167"/>
      <c r="S27" s="158"/>
      <c r="T27" s="217"/>
      <c r="U27" s="158"/>
      <c r="V27" s="158"/>
      <c r="W27" s="158"/>
      <c r="X27" s="167"/>
      <c r="Y27" s="167"/>
      <c r="Z27" s="167"/>
      <c r="AA27" s="167"/>
      <c r="AB27" s="242"/>
      <c r="AC27" s="217"/>
      <c r="AD27" s="158"/>
      <c r="AE27" s="158"/>
      <c r="AF27" s="217"/>
      <c r="AG27" s="217"/>
      <c r="AH27" s="158"/>
      <c r="AI27" s="158"/>
      <c r="AJ27" s="158"/>
      <c r="AK27" s="167"/>
      <c r="AL27" s="167"/>
      <c r="AM27" s="167"/>
      <c r="AN27" s="167"/>
      <c r="AO27" s="167"/>
      <c r="AP27" s="167"/>
      <c r="AQ27" s="167"/>
      <c r="AR27" s="158"/>
      <c r="AS27" s="158"/>
      <c r="AT27" s="158"/>
      <c r="AU27" s="158"/>
      <c r="AV27" s="158"/>
      <c r="AW27" s="158"/>
      <c r="AX27" s="158"/>
      <c r="AY27" s="158"/>
      <c r="AZ27" s="167"/>
      <c r="BA27" s="167"/>
      <c r="BB27" s="167"/>
      <c r="BC27" s="167"/>
      <c r="BD27" s="167"/>
      <c r="BE27" s="167"/>
      <c r="BF27" s="167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18"/>
      <c r="CG27" s="119">
        <f t="shared" si="0"/>
        <v>1</v>
      </c>
      <c r="CH27" s="118"/>
      <c r="CI27" s="105"/>
      <c r="CJ27" s="105"/>
    </row>
    <row r="28" spans="1:88">
      <c r="A28" s="106" t="s">
        <v>24</v>
      </c>
      <c r="B28" s="132"/>
      <c r="C28" s="132"/>
      <c r="D28" s="132"/>
      <c r="E28" s="131"/>
      <c r="F28" s="131"/>
      <c r="G28" s="131"/>
      <c r="H28" s="131"/>
      <c r="I28" s="131"/>
      <c r="J28" s="131"/>
      <c r="K28" s="159">
        <v>1</v>
      </c>
      <c r="L28" s="159"/>
      <c r="M28" s="159"/>
      <c r="N28" s="157"/>
      <c r="O28" s="157">
        <v>1</v>
      </c>
      <c r="P28" s="166">
        <v>1</v>
      </c>
      <c r="Q28" s="166"/>
      <c r="R28" s="166"/>
      <c r="S28" s="157">
        <v>1</v>
      </c>
      <c r="T28" s="157">
        <v>1</v>
      </c>
      <c r="U28" s="157">
        <v>1</v>
      </c>
      <c r="V28" s="157"/>
      <c r="W28" s="157">
        <v>1</v>
      </c>
      <c r="X28" s="166">
        <v>1</v>
      </c>
      <c r="Y28" s="166"/>
      <c r="Z28" s="167"/>
      <c r="AA28" s="167"/>
      <c r="AB28" s="167">
        <v>1</v>
      </c>
      <c r="AC28" s="217"/>
      <c r="AD28" s="158"/>
      <c r="AE28" s="158"/>
      <c r="AF28" s="217"/>
      <c r="AG28" s="217"/>
      <c r="AH28" s="158"/>
      <c r="AI28" s="158"/>
      <c r="AJ28" s="158"/>
      <c r="AK28" s="167"/>
      <c r="AL28" s="167"/>
      <c r="AM28" s="167"/>
      <c r="AN28" s="167"/>
      <c r="AO28" s="167"/>
      <c r="AP28" s="167"/>
      <c r="AQ28" s="167"/>
      <c r="AR28" s="158"/>
      <c r="AS28" s="158"/>
      <c r="AT28" s="158"/>
      <c r="AU28" s="158"/>
      <c r="AV28" s="158"/>
      <c r="AW28" s="158"/>
      <c r="AX28" s="158"/>
      <c r="AY28" s="158"/>
      <c r="AZ28" s="167"/>
      <c r="BA28" s="167"/>
      <c r="BB28" s="167"/>
      <c r="BC28" s="167"/>
      <c r="BD28" s="167"/>
      <c r="BE28" s="167"/>
      <c r="BF28" s="167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18"/>
      <c r="CG28" s="119">
        <f t="shared" si="0"/>
        <v>9</v>
      </c>
      <c r="CH28" s="118"/>
      <c r="CJ28" s="105"/>
    </row>
    <row r="29" spans="1:88">
      <c r="A29" s="106" t="s">
        <v>25</v>
      </c>
      <c r="B29" s="132"/>
      <c r="C29" s="132"/>
      <c r="D29" s="132"/>
      <c r="E29" s="131"/>
      <c r="F29" s="132"/>
      <c r="G29" s="132"/>
      <c r="H29" s="132"/>
      <c r="I29" s="132"/>
      <c r="J29" s="129"/>
      <c r="K29" s="158"/>
      <c r="L29" s="160"/>
      <c r="M29" s="160"/>
      <c r="N29" s="158"/>
      <c r="O29" s="158"/>
      <c r="P29" s="167"/>
      <c r="Q29" s="167"/>
      <c r="R29" s="167"/>
      <c r="S29" s="158"/>
      <c r="T29" s="217"/>
      <c r="U29" s="158"/>
      <c r="V29" s="158"/>
      <c r="W29" s="158"/>
      <c r="X29" s="167"/>
      <c r="Y29" s="167"/>
      <c r="Z29" s="167"/>
      <c r="AA29" s="167"/>
      <c r="AB29" s="242"/>
      <c r="AC29" s="217"/>
      <c r="AD29" s="158"/>
      <c r="AE29" s="158"/>
      <c r="AF29" s="217"/>
      <c r="AG29" s="217"/>
      <c r="AH29" s="158"/>
      <c r="AI29" s="158"/>
      <c r="AJ29" s="158"/>
      <c r="AK29" s="167"/>
      <c r="AL29" s="167"/>
      <c r="AM29" s="167"/>
      <c r="AN29" s="167"/>
      <c r="AO29" s="167"/>
      <c r="AP29" s="167"/>
      <c r="AQ29" s="167"/>
      <c r="AR29" s="158"/>
      <c r="AS29" s="158"/>
      <c r="AT29" s="158"/>
      <c r="AU29" s="158"/>
      <c r="AV29" s="158"/>
      <c r="AW29" s="158"/>
      <c r="AX29" s="158"/>
      <c r="AY29" s="158"/>
      <c r="AZ29" s="167"/>
      <c r="BA29" s="167"/>
      <c r="BB29" s="167"/>
      <c r="BC29" s="167"/>
      <c r="BD29" s="167"/>
      <c r="BE29" s="167"/>
      <c r="BF29" s="167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18"/>
      <c r="CG29" s="119">
        <f t="shared" si="0"/>
        <v>0</v>
      </c>
      <c r="CH29" s="118"/>
      <c r="CI29" s="105"/>
      <c r="CJ29" s="105"/>
    </row>
    <row r="30" spans="1:88">
      <c r="A30" s="106" t="s">
        <v>26</v>
      </c>
      <c r="B30" s="132"/>
      <c r="C30" s="132"/>
      <c r="D30" s="132">
        <v>1</v>
      </c>
      <c r="E30" s="131">
        <v>1</v>
      </c>
      <c r="F30" s="131">
        <v>1</v>
      </c>
      <c r="G30" s="131">
        <v>1</v>
      </c>
      <c r="H30" s="131">
        <v>1</v>
      </c>
      <c r="I30" s="131">
        <v>1</v>
      </c>
      <c r="J30" s="131">
        <v>1</v>
      </c>
      <c r="K30" s="159">
        <v>1</v>
      </c>
      <c r="L30" s="159"/>
      <c r="M30" s="159">
        <v>1</v>
      </c>
      <c r="N30" s="159">
        <v>1</v>
      </c>
      <c r="O30" s="159">
        <v>1</v>
      </c>
      <c r="P30" s="166">
        <v>1</v>
      </c>
      <c r="Q30" s="166">
        <v>1</v>
      </c>
      <c r="R30" s="166">
        <v>1</v>
      </c>
      <c r="S30" s="157">
        <v>1</v>
      </c>
      <c r="T30" s="217"/>
      <c r="U30" s="157"/>
      <c r="V30" s="157">
        <v>1</v>
      </c>
      <c r="W30" s="157"/>
      <c r="X30" s="166"/>
      <c r="Y30" s="166"/>
      <c r="Z30" s="166"/>
      <c r="AA30" s="166"/>
      <c r="AB30" s="242"/>
      <c r="AC30" s="217"/>
      <c r="AD30" s="158"/>
      <c r="AE30" s="158"/>
      <c r="AF30" s="217"/>
      <c r="AG30" s="217"/>
      <c r="AH30" s="158"/>
      <c r="AI30" s="158"/>
      <c r="AJ30" s="158"/>
      <c r="AK30" s="167"/>
      <c r="AL30" s="167"/>
      <c r="AM30" s="167"/>
      <c r="AN30" s="167"/>
      <c r="AO30" s="167"/>
      <c r="AP30" s="167"/>
      <c r="AQ30" s="167"/>
      <c r="AR30" s="158"/>
      <c r="AS30" s="158"/>
      <c r="AT30" s="158"/>
      <c r="AU30" s="158"/>
      <c r="AV30" s="158"/>
      <c r="AW30" s="158"/>
      <c r="AX30" s="158"/>
      <c r="AY30" s="158"/>
      <c r="AZ30" s="167"/>
      <c r="BA30" s="167"/>
      <c r="BB30" s="167"/>
      <c r="BC30" s="167"/>
      <c r="BD30" s="167"/>
      <c r="BE30" s="167"/>
      <c r="BF30" s="167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18"/>
      <c r="CG30" s="119">
        <f t="shared" si="0"/>
        <v>16</v>
      </c>
      <c r="CH30" s="118"/>
      <c r="CI30" s="105"/>
      <c r="CJ30" s="105"/>
    </row>
    <row r="31" spans="1:88">
      <c r="A31" s="106" t="s">
        <v>27</v>
      </c>
      <c r="B31" s="132"/>
      <c r="C31" s="132"/>
      <c r="D31" s="129"/>
      <c r="E31" s="129"/>
      <c r="F31" s="129"/>
      <c r="G31" s="129"/>
      <c r="H31" s="129"/>
      <c r="I31" s="129"/>
      <c r="J31" s="129"/>
      <c r="K31" s="158"/>
      <c r="L31" s="158"/>
      <c r="M31" s="158"/>
      <c r="N31" s="158"/>
      <c r="O31" s="158"/>
      <c r="P31" s="167"/>
      <c r="Q31" s="167"/>
      <c r="R31" s="167"/>
      <c r="S31" s="158"/>
      <c r="T31" s="217"/>
      <c r="U31" s="158"/>
      <c r="V31" s="158"/>
      <c r="W31" s="158"/>
      <c r="X31" s="167"/>
      <c r="Y31" s="167"/>
      <c r="Z31" s="167"/>
      <c r="AA31" s="167"/>
      <c r="AB31" s="242"/>
      <c r="AC31" s="265"/>
      <c r="AD31" s="158"/>
      <c r="AE31" s="158"/>
      <c r="AF31" s="217"/>
      <c r="AG31" s="217"/>
      <c r="AH31" s="158"/>
      <c r="AI31" s="158"/>
      <c r="AJ31" s="158"/>
      <c r="AK31" s="167"/>
      <c r="AL31" s="167"/>
      <c r="AM31" s="167"/>
      <c r="AN31" s="167"/>
      <c r="AO31" s="167"/>
      <c r="AP31" s="167"/>
      <c r="AQ31" s="167"/>
      <c r="AR31" s="158"/>
      <c r="AS31" s="158"/>
      <c r="AT31" s="158"/>
      <c r="AU31" s="158"/>
      <c r="AV31" s="158"/>
      <c r="AW31" s="158"/>
      <c r="AX31" s="158"/>
      <c r="AY31" s="158"/>
      <c r="AZ31" s="167"/>
      <c r="BA31" s="167"/>
      <c r="BB31" s="167"/>
      <c r="BC31" s="167"/>
      <c r="BD31" s="167"/>
      <c r="BE31" s="167"/>
      <c r="BF31" s="16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18"/>
      <c r="CG31" s="119">
        <f t="shared" si="0"/>
        <v>0</v>
      </c>
      <c r="CH31" s="118"/>
      <c r="CI31" s="105"/>
      <c r="CJ31" s="105"/>
    </row>
    <row r="32" spans="1:88">
      <c r="A32" s="106" t="s">
        <v>65</v>
      </c>
      <c r="B32" s="129"/>
      <c r="C32" s="132"/>
      <c r="D32" s="132"/>
      <c r="E32" s="132"/>
      <c r="F32" s="131"/>
      <c r="G32" s="131"/>
      <c r="H32" s="131"/>
      <c r="I32" s="131"/>
      <c r="J32" s="131"/>
      <c r="K32" s="158"/>
      <c r="L32" s="158"/>
      <c r="M32" s="158"/>
      <c r="N32" s="158"/>
      <c r="O32" s="158"/>
      <c r="P32" s="167"/>
      <c r="Q32" s="167">
        <v>1</v>
      </c>
      <c r="R32" s="167"/>
      <c r="S32" s="158"/>
      <c r="T32" s="217"/>
      <c r="U32" s="158"/>
      <c r="V32" s="158"/>
      <c r="W32" s="158"/>
      <c r="X32" s="167"/>
      <c r="Y32" s="167"/>
      <c r="Z32" s="167"/>
      <c r="AA32" s="167"/>
      <c r="AB32" s="242"/>
      <c r="AC32" s="270"/>
      <c r="AD32" s="158"/>
      <c r="AE32" s="158"/>
      <c r="AF32" s="265"/>
      <c r="AG32" s="217"/>
      <c r="AH32" s="158"/>
      <c r="AI32" s="158"/>
      <c r="AJ32" s="158"/>
      <c r="AK32" s="167"/>
      <c r="AL32" s="167"/>
      <c r="AM32" s="167"/>
      <c r="AN32" s="167"/>
      <c r="AO32" s="167"/>
      <c r="AP32" s="167"/>
      <c r="AQ32" s="167"/>
      <c r="AR32" s="158"/>
      <c r="AS32" s="158"/>
      <c r="AT32" s="158"/>
      <c r="AU32" s="158"/>
      <c r="AV32" s="158"/>
      <c r="AW32" s="158"/>
      <c r="AX32" s="158"/>
      <c r="AY32" s="158"/>
      <c r="AZ32" s="167"/>
      <c r="BA32" s="167"/>
      <c r="BB32" s="167"/>
      <c r="BC32" s="167"/>
      <c r="BD32" s="167"/>
      <c r="BE32" s="167"/>
      <c r="BF32" s="167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18"/>
      <c r="CG32" s="119">
        <f t="shared" si="0"/>
        <v>1</v>
      </c>
      <c r="CH32" s="118"/>
      <c r="CI32" s="105"/>
      <c r="CJ32" s="105"/>
    </row>
    <row r="33" spans="1:88">
      <c r="A33" s="106" t="s">
        <v>28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58"/>
      <c r="L33" s="158"/>
      <c r="M33" s="158"/>
      <c r="N33" s="158"/>
      <c r="O33" s="158"/>
      <c r="P33" s="167"/>
      <c r="Q33" s="167"/>
      <c r="R33" s="167"/>
      <c r="S33" s="158"/>
      <c r="T33" s="217"/>
      <c r="U33" s="158"/>
      <c r="V33" s="158"/>
      <c r="W33" s="158"/>
      <c r="X33" s="167"/>
      <c r="Y33" s="167"/>
      <c r="Z33" s="167"/>
      <c r="AA33" s="167"/>
      <c r="AB33" s="242"/>
      <c r="AC33" s="265"/>
      <c r="AD33" s="158"/>
      <c r="AE33" s="158"/>
      <c r="AF33" s="270"/>
      <c r="AG33" s="217"/>
      <c r="AH33" s="158"/>
      <c r="AI33" s="158"/>
      <c r="AJ33" s="158"/>
      <c r="AK33" s="167"/>
      <c r="AL33" s="167"/>
      <c r="AM33" s="167"/>
      <c r="AN33" s="167"/>
      <c r="AO33" s="167"/>
      <c r="AP33" s="167"/>
      <c r="AQ33" s="167"/>
      <c r="AR33" s="158"/>
      <c r="AS33" s="158"/>
      <c r="AT33" s="158"/>
      <c r="AU33" s="158"/>
      <c r="AV33" s="158"/>
      <c r="AW33" s="158"/>
      <c r="AX33" s="158"/>
      <c r="AY33" s="158"/>
      <c r="AZ33" s="167"/>
      <c r="BA33" s="167"/>
      <c r="BB33" s="167"/>
      <c r="BC33" s="167"/>
      <c r="BD33" s="167"/>
      <c r="BE33" s="167"/>
      <c r="BF33" s="16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18"/>
      <c r="CG33" s="119">
        <f t="shared" si="0"/>
        <v>0</v>
      </c>
      <c r="CH33" s="118"/>
      <c r="CI33" s="105"/>
      <c r="CJ33" s="107"/>
    </row>
    <row r="34" spans="1:88">
      <c r="A34" s="106" t="s">
        <v>29</v>
      </c>
      <c r="B34" s="132"/>
      <c r="C34" s="129"/>
      <c r="D34" s="129"/>
      <c r="E34" s="129"/>
      <c r="F34" s="131"/>
      <c r="G34" s="131"/>
      <c r="H34" s="131">
        <v>1</v>
      </c>
      <c r="I34" s="132"/>
      <c r="J34" s="132"/>
      <c r="K34" s="160">
        <v>1</v>
      </c>
      <c r="L34" s="158"/>
      <c r="M34" s="158"/>
      <c r="N34" s="158">
        <v>1</v>
      </c>
      <c r="O34" s="158">
        <v>1</v>
      </c>
      <c r="P34" s="167"/>
      <c r="Q34" s="167"/>
      <c r="R34" s="167"/>
      <c r="S34" s="158">
        <v>1</v>
      </c>
      <c r="T34" s="158">
        <v>1</v>
      </c>
      <c r="U34" s="158"/>
      <c r="V34" s="158"/>
      <c r="W34" s="158"/>
      <c r="X34" s="167"/>
      <c r="Y34" s="167"/>
      <c r="Z34" s="167"/>
      <c r="AA34" s="167"/>
      <c r="AB34" s="167"/>
      <c r="AC34" s="217"/>
      <c r="AD34" s="158"/>
      <c r="AE34" s="158"/>
      <c r="AF34" s="265"/>
      <c r="AG34" s="217"/>
      <c r="AH34" s="158"/>
      <c r="AI34" s="158"/>
      <c r="AJ34" s="158"/>
      <c r="AK34" s="167"/>
      <c r="AL34" s="167"/>
      <c r="AM34" s="167"/>
      <c r="AN34" s="167"/>
      <c r="AO34" s="167"/>
      <c r="AP34" s="167"/>
      <c r="AQ34" s="167"/>
      <c r="AR34" s="158"/>
      <c r="AS34" s="158"/>
      <c r="AT34" s="158"/>
      <c r="AU34" s="158"/>
      <c r="AV34" s="158"/>
      <c r="AW34" s="158"/>
      <c r="AX34" s="158"/>
      <c r="AY34" s="158"/>
      <c r="AZ34" s="167"/>
      <c r="BA34" s="167"/>
      <c r="BB34" s="167"/>
      <c r="BC34" s="167"/>
      <c r="BD34" s="167"/>
      <c r="BE34" s="167"/>
      <c r="BF34" s="167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18"/>
      <c r="CG34" s="119">
        <f t="shared" si="0"/>
        <v>6</v>
      </c>
      <c r="CH34" s="118"/>
      <c r="CJ34" s="108"/>
    </row>
    <row r="35" spans="1:88">
      <c r="A35" s="106" t="s">
        <v>30</v>
      </c>
      <c r="B35" s="129">
        <v>1</v>
      </c>
      <c r="C35" s="129"/>
      <c r="D35" s="129">
        <v>1</v>
      </c>
      <c r="E35" s="131"/>
      <c r="F35" s="130">
        <v>1</v>
      </c>
      <c r="G35" s="131">
        <v>1</v>
      </c>
      <c r="H35" s="131">
        <v>1</v>
      </c>
      <c r="I35" s="131">
        <v>1</v>
      </c>
      <c r="J35" s="131"/>
      <c r="K35" s="159"/>
      <c r="L35" s="157">
        <v>1</v>
      </c>
      <c r="M35" s="157"/>
      <c r="N35" s="157"/>
      <c r="O35" s="157"/>
      <c r="P35" s="166">
        <v>1</v>
      </c>
      <c r="Q35" s="166"/>
      <c r="R35" s="166">
        <v>1</v>
      </c>
      <c r="S35" s="157">
        <v>1</v>
      </c>
      <c r="T35" s="217"/>
      <c r="U35" s="157"/>
      <c r="V35" s="158">
        <v>1</v>
      </c>
      <c r="W35" s="158"/>
      <c r="X35" s="167">
        <v>1</v>
      </c>
      <c r="Y35" s="167">
        <v>1</v>
      </c>
      <c r="Z35" s="167">
        <v>1</v>
      </c>
      <c r="AA35" s="167"/>
      <c r="AB35" s="242"/>
      <c r="AC35" s="217"/>
      <c r="AD35" s="217"/>
      <c r="AE35" s="217"/>
      <c r="AF35" s="217"/>
      <c r="AG35" s="217"/>
      <c r="AH35" s="158"/>
      <c r="AI35" s="158"/>
      <c r="AJ35" s="158"/>
      <c r="AK35" s="167"/>
      <c r="AL35" s="167"/>
      <c r="AM35" s="167"/>
      <c r="AN35" s="167"/>
      <c r="AO35" s="167"/>
      <c r="AP35" s="167"/>
      <c r="AQ35" s="167"/>
      <c r="AR35" s="158"/>
      <c r="AS35" s="158"/>
      <c r="AT35" s="158"/>
      <c r="AU35" s="158"/>
      <c r="AV35" s="158"/>
      <c r="AW35" s="158"/>
      <c r="AX35" s="158"/>
      <c r="AY35" s="158"/>
      <c r="AZ35" s="167"/>
      <c r="BA35" s="167"/>
      <c r="BB35" s="167"/>
      <c r="BC35" s="167"/>
      <c r="BD35" s="167"/>
      <c r="BE35" s="167"/>
      <c r="BF35" s="167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18"/>
      <c r="CG35" s="119">
        <f t="shared" si="0"/>
        <v>14</v>
      </c>
      <c r="CH35" s="118"/>
      <c r="CI35" s="105"/>
      <c r="CJ35" s="107"/>
    </row>
    <row r="36" spans="1:88">
      <c r="A36" s="106" t="s">
        <v>31</v>
      </c>
      <c r="B36" s="129"/>
      <c r="C36" s="129"/>
      <c r="D36" s="129"/>
      <c r="E36" s="129"/>
      <c r="F36" s="132"/>
      <c r="G36" s="129"/>
      <c r="H36" s="129"/>
      <c r="I36" s="132"/>
      <c r="J36" s="129"/>
      <c r="K36" s="158"/>
      <c r="L36" s="160"/>
      <c r="M36" s="160"/>
      <c r="N36" s="158"/>
      <c r="O36" s="158"/>
      <c r="P36" s="167"/>
      <c r="Q36" s="167"/>
      <c r="R36" s="167"/>
      <c r="S36" s="158"/>
      <c r="T36" s="217"/>
      <c r="U36" s="158"/>
      <c r="V36" s="158"/>
      <c r="W36" s="158"/>
      <c r="X36" s="167"/>
      <c r="Y36" s="167"/>
      <c r="Z36" s="167"/>
      <c r="AA36" s="167"/>
      <c r="AB36" s="242"/>
      <c r="AC36" s="217"/>
      <c r="AD36" s="158"/>
      <c r="AE36" s="158"/>
      <c r="AF36" s="217"/>
      <c r="AG36" s="217"/>
      <c r="AH36" s="158"/>
      <c r="AI36" s="158"/>
      <c r="AJ36" s="158"/>
      <c r="AK36" s="167"/>
      <c r="AL36" s="167"/>
      <c r="AM36" s="167"/>
      <c r="AN36" s="167"/>
      <c r="AO36" s="167"/>
      <c r="AP36" s="167"/>
      <c r="AQ36" s="167"/>
      <c r="AR36" s="158"/>
      <c r="AS36" s="158"/>
      <c r="AT36" s="158"/>
      <c r="AU36" s="158"/>
      <c r="AV36" s="158"/>
      <c r="AW36" s="158"/>
      <c r="AX36" s="158"/>
      <c r="AY36" s="158"/>
      <c r="AZ36" s="167"/>
      <c r="BA36" s="167"/>
      <c r="BB36" s="167"/>
      <c r="BC36" s="167"/>
      <c r="BD36" s="167"/>
      <c r="BE36" s="167"/>
      <c r="BF36" s="167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18"/>
      <c r="CG36" s="119">
        <f t="shared" si="0"/>
        <v>0</v>
      </c>
      <c r="CH36" s="118"/>
      <c r="CI36" s="105"/>
      <c r="CJ36" s="105"/>
    </row>
    <row r="37" spans="1:88">
      <c r="A37" s="106" t="s">
        <v>32</v>
      </c>
      <c r="B37" s="132"/>
      <c r="C37" s="132"/>
      <c r="D37" s="132"/>
      <c r="E37" s="131">
        <v>1</v>
      </c>
      <c r="F37" s="131">
        <v>1</v>
      </c>
      <c r="G37" s="130"/>
      <c r="H37" s="130"/>
      <c r="I37" s="131">
        <v>1</v>
      </c>
      <c r="J37" s="130">
        <v>1</v>
      </c>
      <c r="K37" s="157">
        <v>1</v>
      </c>
      <c r="L37" s="159"/>
      <c r="M37" s="159">
        <v>1</v>
      </c>
      <c r="N37" s="157">
        <v>1</v>
      </c>
      <c r="O37" s="157">
        <v>1</v>
      </c>
      <c r="P37" s="166">
        <v>1</v>
      </c>
      <c r="Q37" s="166"/>
      <c r="R37" s="166"/>
      <c r="S37" s="157"/>
      <c r="T37" s="217"/>
      <c r="U37" s="157"/>
      <c r="V37" s="157">
        <v>1</v>
      </c>
      <c r="W37" s="158"/>
      <c r="X37" s="167"/>
      <c r="Y37" s="167"/>
      <c r="Z37" s="167"/>
      <c r="AA37" s="167"/>
      <c r="AB37" s="242"/>
      <c r="AC37" s="217"/>
      <c r="AD37" s="158"/>
      <c r="AE37" s="158"/>
      <c r="AF37" s="217"/>
      <c r="AG37" s="265"/>
      <c r="AH37" s="158"/>
      <c r="AI37" s="158"/>
      <c r="AJ37" s="158"/>
      <c r="AK37" s="167"/>
      <c r="AL37" s="167"/>
      <c r="AM37" s="167"/>
      <c r="AN37" s="167"/>
      <c r="AO37" s="167"/>
      <c r="AP37" s="167"/>
      <c r="AQ37" s="167"/>
      <c r="AR37" s="158"/>
      <c r="AS37" s="158"/>
      <c r="AT37" s="158"/>
      <c r="AU37" s="158"/>
      <c r="AV37" s="158"/>
      <c r="AW37" s="158"/>
      <c r="AX37" s="158"/>
      <c r="AY37" s="158"/>
      <c r="AZ37" s="167"/>
      <c r="BA37" s="167"/>
      <c r="BB37" s="167"/>
      <c r="BC37" s="167"/>
      <c r="BD37" s="167"/>
      <c r="BE37" s="167"/>
      <c r="BF37" s="167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18"/>
      <c r="CG37" s="119">
        <f t="shared" si="0"/>
        <v>10</v>
      </c>
      <c r="CH37" s="118"/>
      <c r="CI37" s="105"/>
      <c r="CJ37" s="105"/>
    </row>
    <row r="38" spans="1:88">
      <c r="A38" s="106" t="s">
        <v>66</v>
      </c>
      <c r="B38" s="130">
        <v>1</v>
      </c>
      <c r="C38" s="130">
        <v>1</v>
      </c>
      <c r="D38" s="129">
        <v>1</v>
      </c>
      <c r="E38" s="129">
        <v>1</v>
      </c>
      <c r="F38" s="129">
        <v>1</v>
      </c>
      <c r="G38" s="129">
        <v>1</v>
      </c>
      <c r="H38" s="129">
        <v>1</v>
      </c>
      <c r="I38" s="129"/>
      <c r="J38" s="129">
        <v>1</v>
      </c>
      <c r="K38" s="158"/>
      <c r="L38" s="158"/>
      <c r="M38" s="158"/>
      <c r="N38" s="158">
        <v>1</v>
      </c>
      <c r="O38" s="158">
        <v>1</v>
      </c>
      <c r="P38" s="167">
        <v>1</v>
      </c>
      <c r="Q38" s="167">
        <v>1</v>
      </c>
      <c r="R38" s="167">
        <v>1</v>
      </c>
      <c r="S38" s="158">
        <v>1</v>
      </c>
      <c r="T38" s="158">
        <v>1</v>
      </c>
      <c r="U38" s="158">
        <v>1</v>
      </c>
      <c r="V38" s="158"/>
      <c r="W38" s="158">
        <v>1</v>
      </c>
      <c r="X38" s="167">
        <v>1</v>
      </c>
      <c r="Y38" s="167"/>
      <c r="Z38" s="167">
        <v>1</v>
      </c>
      <c r="AA38" s="167"/>
      <c r="AB38" s="167">
        <v>1</v>
      </c>
      <c r="AC38" s="217"/>
      <c r="AD38" s="158"/>
      <c r="AE38" s="158"/>
      <c r="AF38" s="217"/>
      <c r="AG38" s="265"/>
      <c r="AH38" s="158"/>
      <c r="AI38" s="158"/>
      <c r="AJ38" s="158"/>
      <c r="AK38" s="167"/>
      <c r="AL38" s="167"/>
      <c r="AM38" s="167"/>
      <c r="AN38" s="167"/>
      <c r="AO38" s="167"/>
      <c r="AP38" s="167"/>
      <c r="AQ38" s="167"/>
      <c r="AR38" s="158"/>
      <c r="AS38" s="158"/>
      <c r="AT38" s="158"/>
      <c r="AU38" s="158"/>
      <c r="AV38" s="158"/>
      <c r="AW38" s="158"/>
      <c r="AX38" s="158"/>
      <c r="AY38" s="158"/>
      <c r="AZ38" s="167"/>
      <c r="BA38" s="167"/>
      <c r="BB38" s="167"/>
      <c r="BC38" s="167"/>
      <c r="BD38" s="167"/>
      <c r="BE38" s="167"/>
      <c r="BF38" s="167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18"/>
      <c r="CG38" s="119">
        <f t="shared" si="0"/>
        <v>20</v>
      </c>
      <c r="CH38" s="118"/>
      <c r="CJ38" s="105"/>
    </row>
    <row r="39" spans="1:88">
      <c r="A39" s="106" t="s">
        <v>33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58"/>
      <c r="L39" s="158"/>
      <c r="M39" s="158"/>
      <c r="N39" s="158"/>
      <c r="O39" s="158"/>
      <c r="P39" s="167"/>
      <c r="Q39" s="167"/>
      <c r="R39" s="167"/>
      <c r="S39" s="158"/>
      <c r="T39" s="217"/>
      <c r="U39" s="158"/>
      <c r="V39" s="158"/>
      <c r="W39" s="158"/>
      <c r="X39" s="167"/>
      <c r="Y39" s="167"/>
      <c r="Z39" s="167"/>
      <c r="AA39" s="167"/>
      <c r="AB39" s="242"/>
      <c r="AC39" s="158"/>
      <c r="AD39" s="158"/>
      <c r="AE39" s="158"/>
      <c r="AF39" s="217"/>
      <c r="AG39" s="217"/>
      <c r="AH39" s="158"/>
      <c r="AI39" s="158"/>
      <c r="AJ39" s="158"/>
      <c r="AK39" s="167"/>
      <c r="AL39" s="167"/>
      <c r="AM39" s="167"/>
      <c r="AN39" s="167"/>
      <c r="AO39" s="167"/>
      <c r="AP39" s="167"/>
      <c r="AQ39" s="167"/>
      <c r="AR39" s="158"/>
      <c r="AS39" s="158"/>
      <c r="AT39" s="158"/>
      <c r="AU39" s="158"/>
      <c r="AV39" s="158"/>
      <c r="AW39" s="158"/>
      <c r="AX39" s="158"/>
      <c r="AY39" s="158"/>
      <c r="AZ39" s="167"/>
      <c r="BA39" s="167"/>
      <c r="BB39" s="167"/>
      <c r="BC39" s="167"/>
      <c r="BD39" s="167"/>
      <c r="BE39" s="167"/>
      <c r="BF39" s="167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18"/>
      <c r="CG39" s="119">
        <f t="shared" si="0"/>
        <v>0</v>
      </c>
      <c r="CH39" s="118"/>
      <c r="CJ39" s="105"/>
    </row>
    <row r="40" spans="1:88" s="199" customFormat="1">
      <c r="A40" s="194" t="s">
        <v>63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6"/>
      <c r="L40" s="196"/>
      <c r="M40" s="196"/>
      <c r="N40" s="196">
        <v>1</v>
      </c>
      <c r="O40" s="196"/>
      <c r="P40" s="197"/>
      <c r="Q40" s="197"/>
      <c r="R40" s="197">
        <v>1</v>
      </c>
      <c r="S40" s="196"/>
      <c r="T40" s="218"/>
      <c r="U40" s="196"/>
      <c r="V40" s="196"/>
      <c r="W40" s="196"/>
      <c r="X40" s="197"/>
      <c r="Y40" s="197"/>
      <c r="Z40" s="197"/>
      <c r="AA40" s="197"/>
      <c r="AB40" s="243"/>
      <c r="AC40" s="196"/>
      <c r="AD40" s="196"/>
      <c r="AE40" s="196"/>
      <c r="AF40" s="218"/>
      <c r="AG40" s="218"/>
      <c r="AH40" s="196"/>
      <c r="AI40" s="196"/>
      <c r="AJ40" s="196"/>
      <c r="AK40" s="197"/>
      <c r="AL40" s="197"/>
      <c r="AM40" s="197"/>
      <c r="AN40" s="197"/>
      <c r="AO40" s="197"/>
      <c r="AP40" s="197"/>
      <c r="AQ40" s="197"/>
      <c r="AR40" s="196"/>
      <c r="AS40" s="196"/>
      <c r="AT40" s="196"/>
      <c r="AU40" s="196"/>
      <c r="AV40" s="196"/>
      <c r="AW40" s="196"/>
      <c r="AX40" s="196"/>
      <c r="AY40" s="196"/>
      <c r="AZ40" s="197"/>
      <c r="BA40" s="197"/>
      <c r="BB40" s="197"/>
      <c r="BC40" s="197"/>
      <c r="BD40" s="197"/>
      <c r="BE40" s="197"/>
      <c r="BF40" s="197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8"/>
      <c r="CG40" s="324">
        <f t="shared" si="0"/>
        <v>2</v>
      </c>
      <c r="CH40" s="198"/>
      <c r="CJ40" s="200"/>
    </row>
    <row r="41" spans="1:88">
      <c r="A41" s="106" t="s">
        <v>34</v>
      </c>
      <c r="B41" s="129"/>
      <c r="C41" s="129"/>
      <c r="D41" s="129"/>
      <c r="E41" s="130"/>
      <c r="F41" s="130"/>
      <c r="G41" s="130"/>
      <c r="H41" s="130"/>
      <c r="I41" s="130"/>
      <c r="J41" s="130"/>
      <c r="K41" s="157"/>
      <c r="L41" s="157">
        <v>1</v>
      </c>
      <c r="M41" s="157">
        <v>1</v>
      </c>
      <c r="N41" s="157"/>
      <c r="O41" s="157"/>
      <c r="P41" s="167"/>
      <c r="Q41" s="167">
        <v>1</v>
      </c>
      <c r="R41" s="167"/>
      <c r="S41" s="158"/>
      <c r="T41" s="217"/>
      <c r="U41" s="158"/>
      <c r="V41" s="158"/>
      <c r="W41" s="158"/>
      <c r="X41" s="167"/>
      <c r="Y41" s="167"/>
      <c r="Z41" s="167"/>
      <c r="AA41" s="167"/>
      <c r="AB41" s="242"/>
      <c r="AC41" s="158"/>
      <c r="AD41" s="158"/>
      <c r="AE41" s="158"/>
      <c r="AF41" s="270"/>
      <c r="AG41" s="217"/>
      <c r="AH41" s="158"/>
      <c r="AI41" s="158"/>
      <c r="AJ41" s="158"/>
      <c r="AK41" s="167"/>
      <c r="AL41" s="167"/>
      <c r="AM41" s="167"/>
      <c r="AN41" s="167"/>
      <c r="AO41" s="167"/>
      <c r="AP41" s="167"/>
      <c r="AQ41" s="167"/>
      <c r="AR41" s="158"/>
      <c r="AS41" s="158"/>
      <c r="AT41" s="158"/>
      <c r="AU41" s="158"/>
      <c r="AV41" s="158"/>
      <c r="AW41" s="158"/>
      <c r="AX41" s="158"/>
      <c r="AY41" s="158"/>
      <c r="AZ41" s="167"/>
      <c r="BA41" s="167"/>
      <c r="BB41" s="167"/>
      <c r="BC41" s="167"/>
      <c r="BD41" s="167"/>
      <c r="BE41" s="167"/>
      <c r="BF41" s="167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18"/>
      <c r="CG41" s="119">
        <f t="shared" si="0"/>
        <v>3</v>
      </c>
      <c r="CH41" s="118"/>
      <c r="CJ41" s="107"/>
    </row>
    <row r="42" spans="1:88">
      <c r="A42" s="106" t="s">
        <v>35</v>
      </c>
      <c r="B42" s="129">
        <v>1</v>
      </c>
      <c r="C42" s="129"/>
      <c r="D42" s="129"/>
      <c r="E42" s="129"/>
      <c r="F42" s="129">
        <v>1</v>
      </c>
      <c r="G42" s="129">
        <v>1</v>
      </c>
      <c r="H42" s="129">
        <v>1</v>
      </c>
      <c r="I42" s="129"/>
      <c r="J42" s="129"/>
      <c r="K42" s="158"/>
      <c r="L42" s="158"/>
      <c r="M42" s="158"/>
      <c r="N42" s="158"/>
      <c r="O42" s="158">
        <v>1</v>
      </c>
      <c r="P42" s="167">
        <v>1</v>
      </c>
      <c r="Q42" s="167">
        <v>1</v>
      </c>
      <c r="R42" s="167"/>
      <c r="S42" s="158">
        <v>1</v>
      </c>
      <c r="T42" s="158"/>
      <c r="U42" s="158">
        <v>1</v>
      </c>
      <c r="V42" s="158"/>
      <c r="W42" s="158"/>
      <c r="X42" s="167"/>
      <c r="Y42" s="167">
        <v>1</v>
      </c>
      <c r="Z42" s="167">
        <v>1</v>
      </c>
      <c r="AA42" s="167"/>
      <c r="AB42" s="167"/>
      <c r="AC42" s="158"/>
      <c r="AD42" s="158"/>
      <c r="AE42" s="158"/>
      <c r="AF42" s="265"/>
      <c r="AG42" s="217"/>
      <c r="AH42" s="158"/>
      <c r="AI42" s="158"/>
      <c r="AJ42" s="158"/>
      <c r="AK42" s="167"/>
      <c r="AL42" s="167"/>
      <c r="AM42" s="167"/>
      <c r="AN42" s="167"/>
      <c r="AO42" s="167"/>
      <c r="AP42" s="167"/>
      <c r="AQ42" s="167"/>
      <c r="AR42" s="158"/>
      <c r="AS42" s="158"/>
      <c r="AT42" s="158"/>
      <c r="AU42" s="158"/>
      <c r="AV42" s="158"/>
      <c r="AW42" s="158"/>
      <c r="AX42" s="158"/>
      <c r="AY42" s="158"/>
      <c r="AZ42" s="167"/>
      <c r="BA42" s="167"/>
      <c r="BB42" s="167"/>
      <c r="BC42" s="167"/>
      <c r="BD42" s="167"/>
      <c r="BE42" s="167"/>
      <c r="BF42" s="167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18"/>
      <c r="CG42" s="119">
        <f t="shared" si="0"/>
        <v>11</v>
      </c>
      <c r="CH42" s="118"/>
      <c r="CJ42" s="108"/>
    </row>
    <row r="43" spans="1:88">
      <c r="A43" s="106" t="s">
        <v>36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58"/>
      <c r="L43" s="158"/>
      <c r="M43" s="158"/>
      <c r="N43" s="158"/>
      <c r="O43" s="158"/>
      <c r="P43" s="167"/>
      <c r="Q43" s="167"/>
      <c r="R43" s="167"/>
      <c r="S43" s="158"/>
      <c r="T43" s="217"/>
      <c r="U43" s="158"/>
      <c r="V43" s="158"/>
      <c r="W43" s="158"/>
      <c r="X43" s="167"/>
      <c r="Y43" s="167"/>
      <c r="Z43" s="167"/>
      <c r="AA43" s="167"/>
      <c r="AB43" s="242"/>
      <c r="AC43" s="158"/>
      <c r="AD43" s="158"/>
      <c r="AE43" s="158"/>
      <c r="AF43" s="217"/>
      <c r="AG43" s="217"/>
      <c r="AH43" s="158"/>
      <c r="AI43" s="158"/>
      <c r="AJ43" s="158"/>
      <c r="AK43" s="167"/>
      <c r="AL43" s="167"/>
      <c r="AM43" s="167"/>
      <c r="AN43" s="167"/>
      <c r="AO43" s="167"/>
      <c r="AP43" s="167"/>
      <c r="AQ43" s="167"/>
      <c r="AR43" s="158"/>
      <c r="AS43" s="158"/>
      <c r="AT43" s="158"/>
      <c r="AU43" s="158"/>
      <c r="AV43" s="158"/>
      <c r="AW43" s="158"/>
      <c r="AX43" s="158"/>
      <c r="AY43" s="158"/>
      <c r="AZ43" s="167"/>
      <c r="BA43" s="167"/>
      <c r="BB43" s="167"/>
      <c r="BC43" s="167"/>
      <c r="BD43" s="167"/>
      <c r="BE43" s="167"/>
      <c r="BF43" s="167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18"/>
      <c r="CG43" s="119">
        <f t="shared" si="0"/>
        <v>0</v>
      </c>
      <c r="CH43" s="118"/>
      <c r="CJ43" s="107"/>
    </row>
    <row r="44" spans="1:88">
      <c r="A44" s="106" t="s">
        <v>37</v>
      </c>
      <c r="B44" s="129"/>
      <c r="C44" s="129"/>
      <c r="D44" s="129"/>
      <c r="E44" s="130"/>
      <c r="F44" s="130"/>
      <c r="G44" s="130"/>
      <c r="H44" s="130"/>
      <c r="I44" s="130"/>
      <c r="J44" s="130"/>
      <c r="K44" s="157"/>
      <c r="L44" s="157"/>
      <c r="M44" s="157"/>
      <c r="N44" s="157"/>
      <c r="O44" s="157"/>
      <c r="P44" s="166"/>
      <c r="Q44" s="166"/>
      <c r="R44" s="166"/>
      <c r="S44" s="157"/>
      <c r="T44" s="217"/>
      <c r="U44" s="157"/>
      <c r="V44" s="157"/>
      <c r="W44" s="157"/>
      <c r="X44" s="166"/>
      <c r="Y44" s="166"/>
      <c r="Z44" s="166"/>
      <c r="AA44" s="166"/>
      <c r="AB44" s="242"/>
      <c r="AC44" s="158"/>
      <c r="AD44" s="158"/>
      <c r="AE44" s="158"/>
      <c r="AF44" s="217"/>
      <c r="AG44" s="217"/>
      <c r="AH44" s="158"/>
      <c r="AI44" s="158"/>
      <c r="AJ44" s="158"/>
      <c r="AK44" s="167"/>
      <c r="AL44" s="167"/>
      <c r="AM44" s="167"/>
      <c r="AN44" s="167"/>
      <c r="AO44" s="167"/>
      <c r="AP44" s="167"/>
      <c r="AQ44" s="167"/>
      <c r="AR44" s="158"/>
      <c r="AS44" s="158"/>
      <c r="AT44" s="158"/>
      <c r="AU44" s="158"/>
      <c r="AV44" s="158"/>
      <c r="AW44" s="158"/>
      <c r="AX44" s="158"/>
      <c r="AY44" s="158"/>
      <c r="AZ44" s="167"/>
      <c r="BA44" s="167"/>
      <c r="BB44" s="167"/>
      <c r="BC44" s="167"/>
      <c r="BD44" s="167"/>
      <c r="BE44" s="167"/>
      <c r="BF44" s="167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18"/>
      <c r="CG44" s="119">
        <f t="shared" si="0"/>
        <v>0</v>
      </c>
      <c r="CH44" s="118"/>
      <c r="CJ44" s="105"/>
    </row>
    <row r="45" spans="1:88">
      <c r="A45" s="106" t="s">
        <v>38</v>
      </c>
      <c r="B45" s="129"/>
      <c r="C45" s="129"/>
      <c r="D45" s="129"/>
      <c r="E45" s="129">
        <v>1</v>
      </c>
      <c r="F45" s="129">
        <v>1</v>
      </c>
      <c r="G45" s="129">
        <v>1</v>
      </c>
      <c r="H45" s="129">
        <v>1</v>
      </c>
      <c r="I45" s="129">
        <v>1</v>
      </c>
      <c r="J45" s="129"/>
      <c r="K45" s="158"/>
      <c r="L45" s="158"/>
      <c r="M45" s="158"/>
      <c r="N45" s="158"/>
      <c r="O45" s="158"/>
      <c r="P45" s="167"/>
      <c r="Q45" s="167"/>
      <c r="R45" s="167">
        <v>1</v>
      </c>
      <c r="S45" s="158">
        <v>1</v>
      </c>
      <c r="T45" s="217"/>
      <c r="U45" s="158"/>
      <c r="V45" s="158"/>
      <c r="W45" s="158"/>
      <c r="X45" s="167"/>
      <c r="Y45" s="167"/>
      <c r="Z45" s="167"/>
      <c r="AA45" s="167"/>
      <c r="AB45" s="242"/>
      <c r="AC45" s="158"/>
      <c r="AD45" s="158"/>
      <c r="AE45" s="158"/>
      <c r="AF45" s="217"/>
      <c r="AG45" s="217"/>
      <c r="AH45" s="158"/>
      <c r="AI45" s="158"/>
      <c r="AJ45" s="158"/>
      <c r="AK45" s="167"/>
      <c r="AL45" s="167"/>
      <c r="AM45" s="167"/>
      <c r="AN45" s="167"/>
      <c r="AO45" s="167"/>
      <c r="AP45" s="167"/>
      <c r="AQ45" s="167"/>
      <c r="AR45" s="158"/>
      <c r="AS45" s="158"/>
      <c r="AT45" s="158"/>
      <c r="AU45" s="158"/>
      <c r="AV45" s="158"/>
      <c r="AW45" s="158"/>
      <c r="AX45" s="158"/>
      <c r="AY45" s="158"/>
      <c r="AZ45" s="167"/>
      <c r="BA45" s="167"/>
      <c r="BB45" s="167"/>
      <c r="BC45" s="167"/>
      <c r="BD45" s="167"/>
      <c r="BE45" s="167"/>
      <c r="BF45" s="167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18"/>
      <c r="CG45" s="119">
        <f t="shared" si="0"/>
        <v>7</v>
      </c>
      <c r="CH45" s="118"/>
      <c r="CJ45" s="105"/>
    </row>
    <row r="46" spans="1:88">
      <c r="A46" s="109" t="s">
        <v>39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58"/>
      <c r="L46" s="158"/>
      <c r="M46" s="158"/>
      <c r="N46" s="158"/>
      <c r="O46" s="158"/>
      <c r="P46" s="167"/>
      <c r="Q46" s="167"/>
      <c r="R46" s="167"/>
      <c r="S46" s="158"/>
      <c r="T46" s="217"/>
      <c r="U46" s="158"/>
      <c r="V46" s="158"/>
      <c r="W46" s="158"/>
      <c r="X46" s="167"/>
      <c r="Y46" s="167"/>
      <c r="Z46" s="167"/>
      <c r="AA46" s="167"/>
      <c r="AB46" s="242"/>
      <c r="AC46" s="158"/>
      <c r="AD46" s="158"/>
      <c r="AE46" s="158"/>
      <c r="AF46" s="217"/>
      <c r="AG46" s="217"/>
      <c r="AH46" s="158"/>
      <c r="AI46" s="158"/>
      <c r="AJ46" s="158"/>
      <c r="AK46" s="167"/>
      <c r="AL46" s="167"/>
      <c r="AM46" s="167"/>
      <c r="AN46" s="167"/>
      <c r="AO46" s="167"/>
      <c r="AP46" s="167"/>
      <c r="AQ46" s="167"/>
      <c r="AR46" s="158"/>
      <c r="AS46" s="158"/>
      <c r="AT46" s="158"/>
      <c r="AU46" s="158"/>
      <c r="AV46" s="158"/>
      <c r="AW46" s="158"/>
      <c r="AX46" s="158"/>
      <c r="AY46" s="158"/>
      <c r="AZ46" s="167"/>
      <c r="BA46" s="167"/>
      <c r="BB46" s="167"/>
      <c r="BC46" s="167"/>
      <c r="BD46" s="167"/>
      <c r="BE46" s="167"/>
      <c r="BF46" s="167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18"/>
      <c r="CG46" s="119">
        <f t="shared" si="0"/>
        <v>0</v>
      </c>
      <c r="CH46" s="118"/>
      <c r="CJ46" s="105"/>
    </row>
    <row r="47" spans="1:88" s="110" customFormat="1">
      <c r="A47" s="125" t="s">
        <v>40</v>
      </c>
      <c r="B47" s="129"/>
      <c r="C47" s="129"/>
      <c r="D47" s="130"/>
      <c r="E47" s="130"/>
      <c r="F47" s="130"/>
      <c r="G47" s="130"/>
      <c r="H47" s="130"/>
      <c r="I47" s="130"/>
      <c r="J47" s="130"/>
      <c r="K47" s="157"/>
      <c r="L47" s="157">
        <v>1</v>
      </c>
      <c r="M47" s="157"/>
      <c r="N47" s="157"/>
      <c r="O47" s="157">
        <v>1</v>
      </c>
      <c r="P47" s="166"/>
      <c r="Q47" s="166"/>
      <c r="R47" s="166"/>
      <c r="S47" s="157"/>
      <c r="T47" s="157"/>
      <c r="U47" s="157">
        <v>1</v>
      </c>
      <c r="V47" s="157">
        <v>1</v>
      </c>
      <c r="W47" s="157"/>
      <c r="X47" s="166"/>
      <c r="Y47" s="166"/>
      <c r="Z47" s="166"/>
      <c r="AA47" s="166"/>
      <c r="AB47" s="166"/>
      <c r="AC47" s="157"/>
      <c r="AD47" s="157"/>
      <c r="AE47" s="157"/>
      <c r="AF47" s="271"/>
      <c r="AG47" s="157"/>
      <c r="AH47" s="157"/>
      <c r="AI47" s="157"/>
      <c r="AJ47" s="157"/>
      <c r="AK47" s="166"/>
      <c r="AL47" s="166"/>
      <c r="AM47" s="166"/>
      <c r="AN47" s="166"/>
      <c r="AO47" s="166"/>
      <c r="AP47" s="166"/>
      <c r="AQ47" s="166"/>
      <c r="AR47" s="157"/>
      <c r="AS47" s="157"/>
      <c r="AT47" s="157"/>
      <c r="AU47" s="157"/>
      <c r="AV47" s="157"/>
      <c r="AW47" s="157"/>
      <c r="AX47" s="157"/>
      <c r="AY47" s="157"/>
      <c r="AZ47" s="166"/>
      <c r="BA47" s="166"/>
      <c r="BB47" s="166"/>
      <c r="BC47" s="166"/>
      <c r="BD47" s="166"/>
      <c r="BE47" s="166"/>
      <c r="BF47" s="166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21"/>
      <c r="CG47" s="119">
        <f t="shared" si="0"/>
        <v>4</v>
      </c>
      <c r="CH47" s="121"/>
      <c r="CJ47" s="111"/>
    </row>
    <row r="48" spans="1:88" s="113" customFormat="1">
      <c r="A48" s="112" t="s">
        <v>41</v>
      </c>
      <c r="B48" s="133"/>
      <c r="C48" s="133"/>
      <c r="D48" s="133">
        <v>1</v>
      </c>
      <c r="E48" s="133">
        <v>1</v>
      </c>
      <c r="F48" s="133">
        <v>1</v>
      </c>
      <c r="G48" s="133">
        <v>1</v>
      </c>
      <c r="H48" s="133">
        <v>1</v>
      </c>
      <c r="I48" s="133"/>
      <c r="J48" s="133">
        <v>1</v>
      </c>
      <c r="K48" s="161">
        <v>1</v>
      </c>
      <c r="L48" s="161"/>
      <c r="M48" s="161"/>
      <c r="N48" s="161">
        <v>1</v>
      </c>
      <c r="O48" s="161">
        <v>1</v>
      </c>
      <c r="P48" s="168">
        <v>1</v>
      </c>
      <c r="Q48" s="168"/>
      <c r="R48" s="168">
        <v>1</v>
      </c>
      <c r="S48" s="161">
        <v>1</v>
      </c>
      <c r="T48" s="161"/>
      <c r="U48" s="161"/>
      <c r="V48" s="161">
        <v>1</v>
      </c>
      <c r="W48" s="161"/>
      <c r="X48" s="168"/>
      <c r="Y48" s="168"/>
      <c r="Z48" s="168"/>
      <c r="AA48" s="168"/>
      <c r="AB48" s="168"/>
      <c r="AC48" s="161"/>
      <c r="AD48" s="161"/>
      <c r="AE48" s="161"/>
      <c r="AF48" s="272"/>
      <c r="AG48" s="161"/>
      <c r="AH48" s="161"/>
      <c r="AI48" s="161"/>
      <c r="AJ48" s="161"/>
      <c r="AK48" s="168"/>
      <c r="AL48" s="168"/>
      <c r="AM48" s="168"/>
      <c r="AN48" s="168"/>
      <c r="AO48" s="168"/>
      <c r="AP48" s="168"/>
      <c r="AQ48" s="168"/>
      <c r="AR48" s="161"/>
      <c r="AS48" s="161"/>
      <c r="AT48" s="161"/>
      <c r="AU48" s="161"/>
      <c r="AV48" s="161"/>
      <c r="AW48" s="161"/>
      <c r="AX48" s="161"/>
      <c r="AY48" s="161"/>
      <c r="AZ48" s="168"/>
      <c r="BA48" s="168"/>
      <c r="BB48" s="168"/>
      <c r="BC48" s="168"/>
      <c r="BD48" s="168"/>
      <c r="BE48" s="168"/>
      <c r="BF48" s="168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23"/>
      <c r="CG48" s="119">
        <f t="shared" si="0"/>
        <v>13</v>
      </c>
      <c r="CH48" s="123"/>
      <c r="CJ48" s="114"/>
    </row>
    <row r="49" spans="1:90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69">
        <f>SUM(P2:P48)</f>
        <v>12</v>
      </c>
      <c r="Q49" s="118">
        <f>SUM(Q2:Q48)</f>
        <v>8</v>
      </c>
      <c r="R49" s="118">
        <f>SUM(R2:R48)</f>
        <v>12</v>
      </c>
      <c r="S49" s="118">
        <f t="shared" ref="S49:AB49" si="1">SUM(S2:S48)</f>
        <v>12</v>
      </c>
      <c r="T49" s="118">
        <f t="shared" si="1"/>
        <v>4</v>
      </c>
      <c r="U49" s="118">
        <f t="shared" si="1"/>
        <v>8</v>
      </c>
      <c r="V49" s="118">
        <f t="shared" si="1"/>
        <v>8</v>
      </c>
      <c r="W49" s="118">
        <f t="shared" si="1"/>
        <v>4</v>
      </c>
      <c r="X49" s="118">
        <f t="shared" si="1"/>
        <v>8</v>
      </c>
      <c r="Y49" s="118">
        <f t="shared" si="1"/>
        <v>4</v>
      </c>
      <c r="Z49" s="118">
        <f t="shared" si="1"/>
        <v>8</v>
      </c>
      <c r="AA49" s="118">
        <f t="shared" si="1"/>
        <v>4</v>
      </c>
      <c r="AB49" s="118">
        <f t="shared" si="1"/>
        <v>4</v>
      </c>
      <c r="AC49" s="118"/>
      <c r="AD49" s="118"/>
      <c r="AE49" s="118"/>
      <c r="AF49" s="122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4">
        <f>SUM(CG2:CG48)</f>
        <v>220</v>
      </c>
      <c r="CH49" s="121"/>
      <c r="CI49" s="110"/>
      <c r="CJ49" s="111"/>
      <c r="CK49" s="110"/>
      <c r="CL49" s="110"/>
    </row>
    <row r="50" spans="1:90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 t="s">
        <v>47</v>
      </c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20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24">
        <f>CG49/4</f>
        <v>55</v>
      </c>
      <c r="CH50" s="118"/>
      <c r="CJ50" s="105"/>
    </row>
    <row r="51" spans="1:90">
      <c r="AF51" s="108"/>
      <c r="CG51" s="103">
        <f>CG49/45</f>
        <v>4.8888888888888893</v>
      </c>
      <c r="CH51" s="102" t="s">
        <v>42</v>
      </c>
      <c r="CJ51" s="107"/>
    </row>
    <row r="52" spans="1:90">
      <c r="A52" s="102"/>
      <c r="AF52" s="107"/>
      <c r="CJ52" s="108"/>
    </row>
    <row r="53" spans="1:90">
      <c r="A53" s="116"/>
      <c r="AF53" s="105"/>
      <c r="AL53" s="103" t="s">
        <v>68</v>
      </c>
      <c r="AX53" s="102" t="s">
        <v>188</v>
      </c>
      <c r="CJ53" s="107"/>
    </row>
    <row r="54" spans="1:90">
      <c r="A54" s="116"/>
      <c r="AF54" s="105"/>
      <c r="AL54" s="103" t="s">
        <v>71</v>
      </c>
      <c r="AX54" s="102" t="s">
        <v>189</v>
      </c>
      <c r="CJ54" s="105"/>
    </row>
    <row r="55" spans="1:90">
      <c r="A55" s="116"/>
      <c r="AL55" s="103" t="s">
        <v>72</v>
      </c>
      <c r="AX55" s="102" t="s">
        <v>190</v>
      </c>
      <c r="CJ55" s="105"/>
    </row>
    <row r="56" spans="1:90">
      <c r="A56" s="116"/>
      <c r="AL56" s="103" t="s">
        <v>73</v>
      </c>
      <c r="AX56" s="102" t="s">
        <v>191</v>
      </c>
      <c r="CJ56" s="105"/>
    </row>
    <row r="57" spans="1:90">
      <c r="A57" s="105"/>
      <c r="CJ57" s="105"/>
    </row>
    <row r="58" spans="1:90">
      <c r="A58" s="107"/>
      <c r="CJ58" s="105"/>
    </row>
    <row r="59" spans="1:90">
      <c r="A59" s="102"/>
      <c r="B59" s="105"/>
      <c r="AF59" s="105"/>
      <c r="CJ59" s="105"/>
    </row>
    <row r="60" spans="1:90">
      <c r="B60" s="105"/>
      <c r="AF60" s="107"/>
      <c r="CJ60" s="105"/>
    </row>
    <row r="61" spans="1:90">
      <c r="AF61" s="108"/>
      <c r="CJ61" s="107"/>
    </row>
    <row r="62" spans="1:90">
      <c r="AF62" s="107"/>
      <c r="CJ62" s="108"/>
    </row>
    <row r="63" spans="1:90">
      <c r="AF63" s="105"/>
      <c r="CJ63" s="107"/>
    </row>
    <row r="64" spans="1:90">
      <c r="AF64" s="105"/>
      <c r="CJ64" s="105"/>
    </row>
    <row r="65" spans="1:88">
      <c r="CJ65" s="105"/>
    </row>
    <row r="66" spans="1:88">
      <c r="CJ66" s="105"/>
    </row>
    <row r="67" spans="1:88">
      <c r="CJ67" s="105"/>
    </row>
    <row r="68" spans="1:88">
      <c r="CJ68" s="105"/>
    </row>
    <row r="69" spans="1:88">
      <c r="CJ69" s="105"/>
    </row>
    <row r="70" spans="1:88">
      <c r="CJ70" s="105"/>
    </row>
    <row r="71" spans="1:88">
      <c r="CJ71" s="107"/>
    </row>
    <row r="72" spans="1:88">
      <c r="CJ72" s="108"/>
    </row>
    <row r="73" spans="1:88">
      <c r="CJ73" s="117"/>
    </row>
    <row r="74" spans="1:88">
      <c r="CJ74" s="105"/>
    </row>
    <row r="75" spans="1:88">
      <c r="CJ75" s="105"/>
    </row>
    <row r="76" spans="1:88">
      <c r="CJ76" s="105"/>
    </row>
    <row r="77" spans="1:88">
      <c r="CJ77" s="105"/>
    </row>
    <row r="78" spans="1:88">
      <c r="A78" s="102"/>
      <c r="CJ78" s="105"/>
    </row>
    <row r="79" spans="1:88">
      <c r="AF79" s="105"/>
      <c r="CJ79" s="105"/>
    </row>
    <row r="80" spans="1:88">
      <c r="AF80" s="107"/>
    </row>
    <row r="81" spans="32:32">
      <c r="AF81" s="108"/>
    </row>
    <row r="82" spans="32:32">
      <c r="AF82" s="107"/>
    </row>
    <row r="83" spans="32:32">
      <c r="AF83" s="105"/>
    </row>
    <row r="84" spans="32:32">
      <c r="AF84" s="105"/>
    </row>
    <row r="89" spans="32:32">
      <c r="AF89" s="105"/>
    </row>
    <row r="90" spans="32:32">
      <c r="AF90" s="107"/>
    </row>
    <row r="91" spans="32:32">
      <c r="AF91" s="108"/>
    </row>
    <row r="92" spans="32:32">
      <c r="AF92" s="107"/>
    </row>
    <row r="93" spans="32:32">
      <c r="AF93" s="105"/>
    </row>
    <row r="94" spans="32:32">
      <c r="AF94" s="105"/>
    </row>
  </sheetData>
  <sortState xmlns:xlrd2="http://schemas.microsoft.com/office/spreadsheetml/2017/richdata2" ref="A2:C48">
    <sortCondition ref="A2"/>
  </sortState>
  <conditionalFormatting sqref="CG2:CG20 CG22:CG48">
    <cfRule type="cellIs" dxfId="24" priority="1" operator="lessThan">
      <formula>1</formula>
    </cfRule>
    <cfRule type="top10" dxfId="23" priority="2" rank="3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7"/>
  <sheetViews>
    <sheetView zoomScale="80" zoomScaleNormal="80" zoomScalePageLayoutView="8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K47" sqref="K47"/>
    </sheetView>
  </sheetViews>
  <sheetFormatPr defaultColWidth="8.42578125" defaultRowHeight="15"/>
  <cols>
    <col min="1" max="1" width="22.28515625" style="34" customWidth="1"/>
    <col min="2" max="2" width="4.7109375" style="19" customWidth="1"/>
    <col min="3" max="3" width="5.28515625" style="19" customWidth="1"/>
    <col min="4" max="4" width="7.42578125" style="19" customWidth="1"/>
    <col min="5" max="5" width="7.5703125" style="19" customWidth="1"/>
    <col min="6" max="6" width="14.42578125" style="19" customWidth="1"/>
    <col min="7" max="16384" width="8.42578125" style="19"/>
  </cols>
  <sheetData>
    <row r="1" spans="1:8" s="30" customFormat="1" ht="15.75" thickBot="1">
      <c r="A1" s="36" t="s">
        <v>87</v>
      </c>
      <c r="B1" s="35"/>
      <c r="C1" s="35"/>
      <c r="D1" s="35"/>
    </row>
    <row r="2" spans="1:8" s="38" customFormat="1" ht="15.75" thickBot="1">
      <c r="A2" s="37"/>
      <c r="B2" s="424" t="s">
        <v>49</v>
      </c>
      <c r="C2" s="424"/>
      <c r="D2" s="86"/>
      <c r="E2" s="38" t="s">
        <v>80</v>
      </c>
      <c r="F2" s="38" t="s">
        <v>51</v>
      </c>
      <c r="G2" s="38" t="s">
        <v>0</v>
      </c>
    </row>
    <row r="3" spans="1:8">
      <c r="A3" s="33" t="s">
        <v>1</v>
      </c>
      <c r="G3" s="164">
        <f>SUM(B3:F3)</f>
        <v>0</v>
      </c>
    </row>
    <row r="4" spans="1:8">
      <c r="A4" s="392" t="s">
        <v>2</v>
      </c>
      <c r="G4" s="164">
        <f t="shared" ref="G4:G15" si="0">SUM(B4:F4)</f>
        <v>0</v>
      </c>
    </row>
    <row r="5" spans="1:8">
      <c r="A5" s="33" t="s">
        <v>3</v>
      </c>
      <c r="G5" s="164">
        <f t="shared" si="0"/>
        <v>0</v>
      </c>
    </row>
    <row r="6" spans="1:8">
      <c r="A6" s="33" t="s">
        <v>4</v>
      </c>
      <c r="B6" s="19">
        <v>1</v>
      </c>
      <c r="G6" s="164">
        <f t="shared" si="0"/>
        <v>1</v>
      </c>
    </row>
    <row r="7" spans="1:8">
      <c r="A7" s="33" t="s">
        <v>5</v>
      </c>
      <c r="F7" s="19">
        <v>1</v>
      </c>
      <c r="G7" s="164">
        <f t="shared" si="0"/>
        <v>1</v>
      </c>
      <c r="H7" s="19" t="s">
        <v>118</v>
      </c>
    </row>
    <row r="8" spans="1:8">
      <c r="A8" s="33" t="s">
        <v>6</v>
      </c>
      <c r="B8" s="19">
        <v>1</v>
      </c>
      <c r="G8" s="164">
        <f t="shared" si="0"/>
        <v>1</v>
      </c>
    </row>
    <row r="9" spans="1:8">
      <c r="A9" s="33" t="s">
        <v>7</v>
      </c>
      <c r="B9" s="19">
        <v>1</v>
      </c>
      <c r="G9" s="164">
        <f t="shared" si="0"/>
        <v>1</v>
      </c>
    </row>
    <row r="10" spans="1:8">
      <c r="A10" s="33" t="s">
        <v>8</v>
      </c>
      <c r="B10" s="19">
        <v>1</v>
      </c>
      <c r="G10" s="164">
        <f t="shared" si="0"/>
        <v>1</v>
      </c>
      <c r="H10" s="19" t="s">
        <v>118</v>
      </c>
    </row>
    <row r="11" spans="1:8">
      <c r="A11" s="33" t="s">
        <v>9</v>
      </c>
      <c r="G11" s="164">
        <f t="shared" si="0"/>
        <v>0</v>
      </c>
      <c r="H11" s="19" t="s">
        <v>118</v>
      </c>
    </row>
    <row r="12" spans="1:8">
      <c r="A12" s="33" t="s">
        <v>10</v>
      </c>
      <c r="G12" s="164">
        <f t="shared" si="0"/>
        <v>0</v>
      </c>
      <c r="H12" s="19" t="s">
        <v>118</v>
      </c>
    </row>
    <row r="13" spans="1:8">
      <c r="A13" s="392" t="s">
        <v>11</v>
      </c>
      <c r="G13" s="164">
        <f t="shared" si="0"/>
        <v>0</v>
      </c>
    </row>
    <row r="14" spans="1:8">
      <c r="A14" s="33" t="s">
        <v>12</v>
      </c>
      <c r="B14" s="19">
        <v>1</v>
      </c>
      <c r="F14" s="19">
        <v>1</v>
      </c>
      <c r="G14" s="164">
        <f t="shared" si="0"/>
        <v>2</v>
      </c>
    </row>
    <row r="15" spans="1:8">
      <c r="A15" s="33" t="s">
        <v>13</v>
      </c>
      <c r="G15" s="164">
        <f t="shared" si="0"/>
        <v>0</v>
      </c>
      <c r="H15" s="19" t="s">
        <v>118</v>
      </c>
    </row>
    <row r="16" spans="1:8">
      <c r="A16" s="33" t="s">
        <v>14</v>
      </c>
      <c r="E16" s="19">
        <v>2</v>
      </c>
      <c r="G16" s="164">
        <f t="shared" ref="G16:G49" si="1">SUM(B16:F16)</f>
        <v>2</v>
      </c>
    </row>
    <row r="17" spans="1:13">
      <c r="A17" s="33" t="s">
        <v>15</v>
      </c>
      <c r="G17" s="164">
        <f t="shared" si="1"/>
        <v>0</v>
      </c>
    </row>
    <row r="18" spans="1:13">
      <c r="A18" s="33" t="s">
        <v>86</v>
      </c>
      <c r="G18" s="164">
        <f t="shared" si="1"/>
        <v>0</v>
      </c>
    </row>
    <row r="19" spans="1:13">
      <c r="A19" s="33" t="s">
        <v>16</v>
      </c>
      <c r="F19" s="19">
        <v>1</v>
      </c>
      <c r="G19" s="164">
        <f t="shared" si="1"/>
        <v>1</v>
      </c>
    </row>
    <row r="20" spans="1:13">
      <c r="A20" s="33" t="s">
        <v>17</v>
      </c>
      <c r="B20" s="19">
        <v>1</v>
      </c>
      <c r="G20" s="164">
        <f t="shared" si="1"/>
        <v>1</v>
      </c>
    </row>
    <row r="21" spans="1:13">
      <c r="A21" s="33" t="s">
        <v>64</v>
      </c>
      <c r="B21" s="19">
        <v>2</v>
      </c>
      <c r="E21" s="19">
        <v>1</v>
      </c>
      <c r="F21" s="19">
        <v>1</v>
      </c>
      <c r="G21" s="164">
        <f t="shared" si="1"/>
        <v>4</v>
      </c>
    </row>
    <row r="22" spans="1:13" s="204" customFormat="1">
      <c r="A22" s="203" t="s">
        <v>18</v>
      </c>
      <c r="G22" s="205">
        <f t="shared" si="1"/>
        <v>0</v>
      </c>
    </row>
    <row r="23" spans="1:13">
      <c r="A23" s="33" t="s">
        <v>85</v>
      </c>
      <c r="B23" s="19">
        <v>1</v>
      </c>
      <c r="G23" s="164">
        <f t="shared" si="1"/>
        <v>1</v>
      </c>
    </row>
    <row r="24" spans="1:13">
      <c r="A24" s="33" t="s">
        <v>20</v>
      </c>
      <c r="G24" s="164">
        <f>SUM(B24:F24)</f>
        <v>0</v>
      </c>
    </row>
    <row r="25" spans="1:13">
      <c r="A25" s="33" t="s">
        <v>19</v>
      </c>
      <c r="G25" s="164">
        <f t="shared" si="1"/>
        <v>0</v>
      </c>
    </row>
    <row r="26" spans="1:13" s="204" customFormat="1">
      <c r="A26" s="203" t="s">
        <v>21</v>
      </c>
      <c r="G26" s="205">
        <f t="shared" si="1"/>
        <v>0</v>
      </c>
    </row>
    <row r="27" spans="1:13">
      <c r="A27" s="33" t="s">
        <v>22</v>
      </c>
      <c r="G27" s="164">
        <f t="shared" si="1"/>
        <v>0</v>
      </c>
    </row>
    <row r="28" spans="1:13">
      <c r="A28" s="33" t="s">
        <v>23</v>
      </c>
      <c r="G28" s="164">
        <f t="shared" si="1"/>
        <v>0</v>
      </c>
    </row>
    <row r="29" spans="1:13">
      <c r="A29" s="33" t="s">
        <v>24</v>
      </c>
      <c r="G29" s="164">
        <f t="shared" si="1"/>
        <v>0</v>
      </c>
    </row>
    <row r="30" spans="1:13">
      <c r="A30" s="33" t="s">
        <v>25</v>
      </c>
      <c r="F30" s="19">
        <v>1</v>
      </c>
      <c r="G30" s="164">
        <f t="shared" si="1"/>
        <v>1</v>
      </c>
      <c r="M30" s="74"/>
    </row>
    <row r="31" spans="1:13">
      <c r="A31" s="33" t="s">
        <v>26</v>
      </c>
      <c r="G31" s="164">
        <f t="shared" si="1"/>
        <v>0</v>
      </c>
      <c r="M31" s="75"/>
    </row>
    <row r="32" spans="1:13">
      <c r="A32" s="33" t="s">
        <v>27</v>
      </c>
      <c r="G32" s="164">
        <f t="shared" si="1"/>
        <v>0</v>
      </c>
      <c r="M32" s="75"/>
    </row>
    <row r="33" spans="1:13">
      <c r="A33" s="33" t="s">
        <v>65</v>
      </c>
      <c r="B33" s="19">
        <v>1</v>
      </c>
      <c r="F33" s="19">
        <v>1</v>
      </c>
      <c r="G33" s="164">
        <f t="shared" si="1"/>
        <v>2</v>
      </c>
      <c r="M33" s="75"/>
    </row>
    <row r="34" spans="1:13">
      <c r="A34" s="33" t="s">
        <v>28</v>
      </c>
      <c r="G34" s="164">
        <f t="shared" si="1"/>
        <v>0</v>
      </c>
      <c r="M34" s="75"/>
    </row>
    <row r="35" spans="1:13">
      <c r="A35" s="33" t="s">
        <v>29</v>
      </c>
      <c r="G35" s="164">
        <f t="shared" si="1"/>
        <v>0</v>
      </c>
      <c r="M35" s="75"/>
    </row>
    <row r="36" spans="1:13">
      <c r="A36" s="33" t="s">
        <v>30</v>
      </c>
      <c r="E36" s="19">
        <v>1</v>
      </c>
      <c r="G36" s="164">
        <f t="shared" si="1"/>
        <v>1</v>
      </c>
      <c r="M36" s="75"/>
    </row>
    <row r="37" spans="1:13">
      <c r="A37" s="33" t="s">
        <v>31</v>
      </c>
      <c r="G37" s="164">
        <f t="shared" si="1"/>
        <v>0</v>
      </c>
      <c r="M37" s="75"/>
    </row>
    <row r="38" spans="1:13">
      <c r="A38" s="33" t="s">
        <v>32</v>
      </c>
      <c r="B38" s="19">
        <v>1</v>
      </c>
      <c r="G38" s="164">
        <f t="shared" si="1"/>
        <v>1</v>
      </c>
      <c r="M38" s="75"/>
    </row>
    <row r="39" spans="1:13">
      <c r="A39" s="34" t="s">
        <v>67</v>
      </c>
      <c r="B39" s="19">
        <v>1</v>
      </c>
      <c r="F39" s="19">
        <v>2</v>
      </c>
      <c r="G39" s="164">
        <f>SUM(B39:F39)</f>
        <v>3</v>
      </c>
      <c r="M39" s="75"/>
    </row>
    <row r="40" spans="1:13">
      <c r="A40" s="33" t="s">
        <v>33</v>
      </c>
      <c r="G40" s="164">
        <f t="shared" si="1"/>
        <v>0</v>
      </c>
      <c r="H40" s="19" t="s">
        <v>118</v>
      </c>
      <c r="M40" s="75"/>
    </row>
    <row r="41" spans="1:13">
      <c r="A41" s="203" t="s">
        <v>63</v>
      </c>
      <c r="G41" s="205">
        <f t="shared" si="1"/>
        <v>0</v>
      </c>
      <c r="M41" s="75"/>
    </row>
    <row r="42" spans="1:13">
      <c r="A42" s="33" t="s">
        <v>34</v>
      </c>
      <c r="G42" s="164">
        <f t="shared" si="1"/>
        <v>0</v>
      </c>
      <c r="M42" s="75"/>
    </row>
    <row r="43" spans="1:13">
      <c r="A43" s="33" t="s">
        <v>35</v>
      </c>
      <c r="G43" s="164">
        <f t="shared" si="1"/>
        <v>0</v>
      </c>
      <c r="M43" s="75"/>
    </row>
    <row r="44" spans="1:13">
      <c r="A44" s="33" t="s">
        <v>36</v>
      </c>
      <c r="E44" s="19">
        <v>1</v>
      </c>
      <c r="F44" s="19">
        <v>1</v>
      </c>
      <c r="G44" s="164">
        <f t="shared" si="1"/>
        <v>2</v>
      </c>
      <c r="M44" s="75"/>
    </row>
    <row r="45" spans="1:13">
      <c r="A45" s="33" t="s">
        <v>37</v>
      </c>
      <c r="E45" s="19">
        <v>1</v>
      </c>
      <c r="G45" s="164">
        <f t="shared" si="1"/>
        <v>1</v>
      </c>
      <c r="M45" s="75"/>
    </row>
    <row r="46" spans="1:13">
      <c r="A46" s="33" t="s">
        <v>38</v>
      </c>
      <c r="G46" s="164">
        <f t="shared" si="1"/>
        <v>0</v>
      </c>
    </row>
    <row r="47" spans="1:13">
      <c r="A47" s="33" t="s">
        <v>39</v>
      </c>
      <c r="G47" s="164">
        <f t="shared" si="1"/>
        <v>0</v>
      </c>
    </row>
    <row r="48" spans="1:13">
      <c r="A48" s="33" t="s">
        <v>40</v>
      </c>
      <c r="G48" s="164">
        <f t="shared" si="1"/>
        <v>0</v>
      </c>
    </row>
    <row r="49" spans="1:7">
      <c r="A49" s="33" t="s">
        <v>41</v>
      </c>
      <c r="B49" s="19">
        <v>1</v>
      </c>
      <c r="G49" s="164">
        <f t="shared" si="1"/>
        <v>1</v>
      </c>
    </row>
    <row r="50" spans="1:7">
      <c r="G50" s="164">
        <f>SUM(G3:G49)</f>
        <v>28</v>
      </c>
    </row>
    <row r="51" spans="1:7">
      <c r="A51" s="73"/>
    </row>
    <row r="53" spans="1:7">
      <c r="A53" s="19" t="s">
        <v>88</v>
      </c>
    </row>
    <row r="57" spans="1:7">
      <c r="A57" s="19"/>
    </row>
  </sheetData>
  <autoFilter ref="A2:G49" xr:uid="{00000000-0009-0000-0000-000005000000}">
    <filterColumn colId="1" showButton="0"/>
  </autoFilter>
  <mergeCells count="1">
    <mergeCell ref="B2:C2"/>
  </mergeCells>
  <conditionalFormatting sqref="G3:G21 G23:G25 G27:G40 G42:G50">
    <cfRule type="top10" dxfId="22" priority="1" rank="3"/>
    <cfRule type="cellIs" dxfId="21" priority="2" operator="equal">
      <formula>0</formula>
    </cfRule>
    <cfRule type="cellIs" dxfId="2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6"/>
  <sheetViews>
    <sheetView tabSelected="1" zoomScale="80" zoomScaleNormal="80" zoomScalePage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9" sqref="I19"/>
    </sheetView>
  </sheetViews>
  <sheetFormatPr defaultColWidth="8.42578125" defaultRowHeight="18.75"/>
  <cols>
    <col min="1" max="1" width="21.140625" style="19" bestFit="1" customWidth="1"/>
    <col min="2" max="2" width="13" style="19" bestFit="1" customWidth="1"/>
    <col min="3" max="3" width="13.42578125" style="19" bestFit="1" customWidth="1"/>
    <col min="4" max="4" width="11.85546875" style="47" customWidth="1"/>
    <col min="5" max="6" width="8.42578125" style="19"/>
    <col min="7" max="7" width="12.42578125" style="19" customWidth="1"/>
    <col min="8" max="8" width="13.140625" style="45" customWidth="1"/>
    <col min="9" max="9" width="12.7109375" style="24" customWidth="1"/>
    <col min="10" max="10" width="13.7109375" style="46" customWidth="1"/>
    <col min="11" max="11" width="12.42578125" style="19" customWidth="1"/>
    <col min="12" max="16384" width="8.42578125" style="19"/>
  </cols>
  <sheetData>
    <row r="1" spans="1:10">
      <c r="A1" s="24" t="s">
        <v>100</v>
      </c>
    </row>
    <row r="2" spans="1:10">
      <c r="A2" s="40" t="s">
        <v>52</v>
      </c>
    </row>
    <row r="3" spans="1:10" s="24" customFormat="1" ht="46.5">
      <c r="D3" s="275" t="s">
        <v>53</v>
      </c>
      <c r="E3" s="425" t="s">
        <v>54</v>
      </c>
      <c r="F3" s="425"/>
      <c r="G3" s="42"/>
      <c r="H3" s="275" t="s">
        <v>55</v>
      </c>
      <c r="I3" s="43"/>
      <c r="J3" s="276" t="s">
        <v>99</v>
      </c>
    </row>
    <row r="4" spans="1:10" s="26" customFormat="1" ht="30">
      <c r="B4" s="41" t="s">
        <v>51</v>
      </c>
      <c r="C4" s="41" t="s">
        <v>50</v>
      </c>
      <c r="D4" s="274" t="s">
        <v>56</v>
      </c>
      <c r="E4" s="41" t="s">
        <v>57</v>
      </c>
      <c r="F4" s="41" t="s">
        <v>58</v>
      </c>
      <c r="G4" s="273" t="s">
        <v>59</v>
      </c>
      <c r="H4" s="273" t="s">
        <v>60</v>
      </c>
      <c r="I4" s="273" t="s">
        <v>61</v>
      </c>
      <c r="J4" s="41" t="s">
        <v>62</v>
      </c>
    </row>
    <row r="5" spans="1:10">
      <c r="A5" s="25" t="s">
        <v>1</v>
      </c>
      <c r="B5" s="39">
        <f>Klubiüritused!P4</f>
        <v>5</v>
      </c>
      <c r="C5" s="39">
        <f>Klubitennis!AK4</f>
        <v>7</v>
      </c>
      <c r="D5" s="48">
        <f>Turniirid!Q4</f>
        <v>3</v>
      </c>
      <c r="E5" s="44">
        <f>Üksikmängud!X2</f>
        <v>0</v>
      </c>
      <c r="F5" s="44">
        <f>Paarismängud!CG2</f>
        <v>15</v>
      </c>
      <c r="G5" s="44">
        <f>SUM(E5,F5)</f>
        <v>15</v>
      </c>
      <c r="H5" s="49">
        <f>SUM(B5,C5)</f>
        <v>12</v>
      </c>
      <c r="I5" s="24">
        <f>SUM(B5,C5,D5)</f>
        <v>15</v>
      </c>
      <c r="J5" s="212">
        <f>Korraldamine!G3</f>
        <v>0</v>
      </c>
    </row>
    <row r="6" spans="1:10">
      <c r="A6" s="393" t="s">
        <v>2</v>
      </c>
      <c r="B6" s="39">
        <f>Klubiüritused!P5</f>
        <v>4</v>
      </c>
      <c r="C6" s="39">
        <f>Klubitennis!AK5</f>
        <v>0</v>
      </c>
      <c r="D6" s="48">
        <f>Turniirid!Q5</f>
        <v>0</v>
      </c>
      <c r="E6" s="44">
        <f>Üksikmängud!X3</f>
        <v>0</v>
      </c>
      <c r="F6" s="44">
        <f>Paarismängud!CG3</f>
        <v>0</v>
      </c>
      <c r="G6" s="44">
        <f t="shared" ref="G6:G51" si="0">SUM(E6,F6)</f>
        <v>0</v>
      </c>
      <c r="H6" s="49">
        <f t="shared" ref="H6:H51" si="1">SUM(B6,C6)</f>
        <v>4</v>
      </c>
      <c r="I6" s="24">
        <f t="shared" ref="I6:I51" si="2">SUM(B6,C6,D6)</f>
        <v>4</v>
      </c>
      <c r="J6" s="212">
        <f>Korraldamine!G4</f>
        <v>0</v>
      </c>
    </row>
    <row r="7" spans="1:10">
      <c r="A7" s="25" t="s">
        <v>3</v>
      </c>
      <c r="B7" s="39">
        <f>Klubiüritused!P6</f>
        <v>3</v>
      </c>
      <c r="C7" s="39">
        <f>Klubitennis!AK6</f>
        <v>1</v>
      </c>
      <c r="D7" s="48">
        <f>Turniirid!Q6</f>
        <v>1</v>
      </c>
      <c r="E7" s="44">
        <f>Üksikmängud!X4</f>
        <v>0</v>
      </c>
      <c r="F7" s="44">
        <f>Paarismängud!CG4</f>
        <v>14</v>
      </c>
      <c r="G7" s="44">
        <f t="shared" si="0"/>
        <v>14</v>
      </c>
      <c r="H7" s="49">
        <f t="shared" si="1"/>
        <v>4</v>
      </c>
      <c r="I7" s="24">
        <f t="shared" si="2"/>
        <v>5</v>
      </c>
      <c r="J7" s="212">
        <f>Korraldamine!G5</f>
        <v>0</v>
      </c>
    </row>
    <row r="8" spans="1:10">
      <c r="A8" s="25" t="s">
        <v>4</v>
      </c>
      <c r="B8" s="39">
        <f>Klubiüritused!P7</f>
        <v>1</v>
      </c>
      <c r="C8" s="39">
        <f>Klubitennis!AK7</f>
        <v>2</v>
      </c>
      <c r="D8" s="48">
        <f>Turniirid!Q7</f>
        <v>2</v>
      </c>
      <c r="E8" s="44">
        <f>Üksikmängud!X5</f>
        <v>0</v>
      </c>
      <c r="F8" s="44">
        <f>Paarismängud!CG5</f>
        <v>1</v>
      </c>
      <c r="G8" s="44">
        <f t="shared" si="0"/>
        <v>1</v>
      </c>
      <c r="H8" s="49">
        <f t="shared" si="1"/>
        <v>3</v>
      </c>
      <c r="I8" s="24">
        <f t="shared" si="2"/>
        <v>5</v>
      </c>
      <c r="J8" s="212">
        <f>Korraldamine!G6</f>
        <v>1</v>
      </c>
    </row>
    <row r="9" spans="1:10">
      <c r="A9" s="25" t="s">
        <v>5</v>
      </c>
      <c r="B9" s="39">
        <f>Klubiüritused!P8</f>
        <v>2</v>
      </c>
      <c r="C9" s="39">
        <f>Klubitennis!AK8</f>
        <v>0</v>
      </c>
      <c r="D9" s="48">
        <f>Turniirid!Q8</f>
        <v>2</v>
      </c>
      <c r="E9" s="44">
        <f>Üksikmängud!X6</f>
        <v>0</v>
      </c>
      <c r="F9" s="44">
        <f>Paarismängud!CG6</f>
        <v>7</v>
      </c>
      <c r="G9" s="44">
        <f t="shared" si="0"/>
        <v>7</v>
      </c>
      <c r="H9" s="49">
        <f t="shared" si="1"/>
        <v>2</v>
      </c>
      <c r="I9" s="24">
        <f t="shared" si="2"/>
        <v>4</v>
      </c>
      <c r="J9" s="212">
        <f>Korraldamine!G7</f>
        <v>1</v>
      </c>
    </row>
    <row r="10" spans="1:10">
      <c r="A10" s="25" t="s">
        <v>6</v>
      </c>
      <c r="B10" s="39">
        <f>Klubiüritused!P9</f>
        <v>0</v>
      </c>
      <c r="C10" s="39">
        <f>Klubitennis!AK9</f>
        <v>7</v>
      </c>
      <c r="D10" s="48">
        <f>Turniirid!Q9</f>
        <v>1</v>
      </c>
      <c r="E10" s="44">
        <f>Üksikmängud!X7</f>
        <v>2</v>
      </c>
      <c r="F10" s="44">
        <f>Paarismängud!CG7</f>
        <v>2</v>
      </c>
      <c r="G10" s="44">
        <f t="shared" si="0"/>
        <v>4</v>
      </c>
      <c r="H10" s="49">
        <f t="shared" si="1"/>
        <v>7</v>
      </c>
      <c r="I10" s="24">
        <f t="shared" si="2"/>
        <v>8</v>
      </c>
      <c r="J10" s="212">
        <f>Korraldamine!G8</f>
        <v>1</v>
      </c>
    </row>
    <row r="11" spans="1:10">
      <c r="A11" s="25" t="s">
        <v>7</v>
      </c>
      <c r="B11" s="39">
        <f>Klubiüritused!P10</f>
        <v>0</v>
      </c>
      <c r="C11" s="39">
        <f>Klubitennis!AK10</f>
        <v>0</v>
      </c>
      <c r="D11" s="48">
        <f>Turniirid!Q10</f>
        <v>1</v>
      </c>
      <c r="E11" s="44">
        <f>Üksikmängud!X8</f>
        <v>2</v>
      </c>
      <c r="F11" s="44">
        <f>Paarismängud!CG8</f>
        <v>1</v>
      </c>
      <c r="G11" s="44">
        <f t="shared" si="0"/>
        <v>3</v>
      </c>
      <c r="H11" s="49">
        <f t="shared" si="1"/>
        <v>0</v>
      </c>
      <c r="I11" s="24">
        <f t="shared" si="2"/>
        <v>1</v>
      </c>
      <c r="J11" s="212">
        <f>Korraldamine!G9</f>
        <v>1</v>
      </c>
    </row>
    <row r="12" spans="1:10">
      <c r="A12" s="25" t="s">
        <v>8</v>
      </c>
      <c r="B12" s="39">
        <f>Klubiüritused!P11</f>
        <v>4</v>
      </c>
      <c r="C12" s="39">
        <f>Klubitennis!AK11</f>
        <v>1</v>
      </c>
      <c r="D12" s="48">
        <f>Turniirid!Q11</f>
        <v>3</v>
      </c>
      <c r="E12" s="44">
        <f>Üksikmängud!X9</f>
        <v>0</v>
      </c>
      <c r="F12" s="44">
        <f>Paarismängud!CG9</f>
        <v>4</v>
      </c>
      <c r="G12" s="44">
        <f t="shared" si="0"/>
        <v>4</v>
      </c>
      <c r="H12" s="49">
        <f t="shared" si="1"/>
        <v>5</v>
      </c>
      <c r="I12" s="24">
        <f t="shared" si="2"/>
        <v>8</v>
      </c>
      <c r="J12" s="212">
        <f>Korraldamine!G10</f>
        <v>1</v>
      </c>
    </row>
    <row r="13" spans="1:10" s="32" customFormat="1">
      <c r="A13" s="25" t="s">
        <v>9</v>
      </c>
      <c r="B13" s="39">
        <f>Klubiüritused!P12</f>
        <v>2</v>
      </c>
      <c r="C13" s="39">
        <f>Klubitennis!AK12</f>
        <v>0</v>
      </c>
      <c r="D13" s="48">
        <f>Turniirid!Q12</f>
        <v>2</v>
      </c>
      <c r="E13" s="44">
        <f>Üksikmängud!X10</f>
        <v>0</v>
      </c>
      <c r="F13" s="44">
        <f>Paarismängud!CG10</f>
        <v>0</v>
      </c>
      <c r="G13" s="44">
        <f t="shared" si="0"/>
        <v>0</v>
      </c>
      <c r="H13" s="49">
        <f t="shared" si="1"/>
        <v>2</v>
      </c>
      <c r="I13" s="24">
        <f t="shared" si="2"/>
        <v>4</v>
      </c>
      <c r="J13" s="212">
        <f>Korraldamine!G11</f>
        <v>0</v>
      </c>
    </row>
    <row r="14" spans="1:10" s="32" customFormat="1">
      <c r="A14" s="25" t="s">
        <v>10</v>
      </c>
      <c r="B14" s="39">
        <f>Klubiüritused!P13</f>
        <v>2</v>
      </c>
      <c r="C14" s="39">
        <f>Klubitennis!AK13</f>
        <v>2</v>
      </c>
      <c r="D14" s="48">
        <f>Turniirid!Q13</f>
        <v>1</v>
      </c>
      <c r="E14" s="44">
        <f>Üksikmängud!X11</f>
        <v>1</v>
      </c>
      <c r="F14" s="44">
        <f>Paarismängud!CG11</f>
        <v>16</v>
      </c>
      <c r="G14" s="44">
        <f t="shared" si="0"/>
        <v>17</v>
      </c>
      <c r="H14" s="49">
        <f t="shared" si="1"/>
        <v>4</v>
      </c>
      <c r="I14" s="24">
        <f t="shared" si="2"/>
        <v>5</v>
      </c>
      <c r="J14" s="212">
        <f>Korraldamine!G12</f>
        <v>0</v>
      </c>
    </row>
    <row r="15" spans="1:10" s="32" customFormat="1">
      <c r="A15" s="393" t="s">
        <v>11</v>
      </c>
      <c r="B15" s="39">
        <f>Klubiüritused!P14</f>
        <v>0</v>
      </c>
      <c r="C15" s="39">
        <f>Klubitennis!AK14</f>
        <v>7</v>
      </c>
      <c r="D15" s="48">
        <f>Turniirid!Q14</f>
        <v>0</v>
      </c>
      <c r="E15" s="44">
        <f>Üksikmängud!X12</f>
        <v>0</v>
      </c>
      <c r="F15" s="44">
        <f>Paarismängud!CG12</f>
        <v>2</v>
      </c>
      <c r="G15" s="44">
        <f t="shared" si="0"/>
        <v>2</v>
      </c>
      <c r="H15" s="49">
        <f t="shared" si="1"/>
        <v>7</v>
      </c>
      <c r="I15" s="24">
        <f t="shared" si="2"/>
        <v>7</v>
      </c>
      <c r="J15" s="212">
        <f>Korraldamine!G13</f>
        <v>0</v>
      </c>
    </row>
    <row r="16" spans="1:10" s="32" customFormat="1">
      <c r="A16" s="25" t="s">
        <v>12</v>
      </c>
      <c r="B16" s="39">
        <f>Klubiüritused!P15</f>
        <v>4</v>
      </c>
      <c r="C16" s="39">
        <f>Klubitennis!AK15</f>
        <v>22</v>
      </c>
      <c r="D16" s="48">
        <f>Turniirid!Q15</f>
        <v>4</v>
      </c>
      <c r="E16" s="44">
        <f>Üksikmängud!X13</f>
        <v>1</v>
      </c>
      <c r="F16" s="44">
        <f>Paarismängud!CG13</f>
        <v>2</v>
      </c>
      <c r="G16" s="44">
        <f t="shared" si="0"/>
        <v>3</v>
      </c>
      <c r="H16" s="49">
        <f t="shared" si="1"/>
        <v>26</v>
      </c>
      <c r="I16" s="24">
        <f t="shared" si="2"/>
        <v>30</v>
      </c>
      <c r="J16" s="212">
        <f>Korraldamine!G14</f>
        <v>2</v>
      </c>
    </row>
    <row r="17" spans="1:11" s="32" customFormat="1">
      <c r="A17" s="25" t="s">
        <v>13</v>
      </c>
      <c r="B17" s="39">
        <f>Klubiüritused!P16</f>
        <v>3</v>
      </c>
      <c r="C17" s="39">
        <f>Klubitennis!AK16</f>
        <v>0</v>
      </c>
      <c r="D17" s="48">
        <f>Turniirid!Q16</f>
        <v>3</v>
      </c>
      <c r="E17" s="44">
        <f>Üksikmängud!X14</f>
        <v>0</v>
      </c>
      <c r="F17" s="44">
        <f>Paarismängud!CG14</f>
        <v>0</v>
      </c>
      <c r="G17" s="44">
        <f t="shared" si="0"/>
        <v>0</v>
      </c>
      <c r="H17" s="49">
        <f t="shared" si="1"/>
        <v>3</v>
      </c>
      <c r="I17" s="24">
        <f t="shared" si="2"/>
        <v>6</v>
      </c>
      <c r="J17" s="212">
        <f>Korraldamine!G15</f>
        <v>0</v>
      </c>
    </row>
    <row r="18" spans="1:11" s="32" customFormat="1">
      <c r="A18" s="25" t="s">
        <v>14</v>
      </c>
      <c r="B18" s="39">
        <f>Klubiüritused!P17</f>
        <v>2</v>
      </c>
      <c r="C18" s="39">
        <f>Klubitennis!AK17</f>
        <v>16</v>
      </c>
      <c r="D18" s="48">
        <f>Turniirid!Q17</f>
        <v>4</v>
      </c>
      <c r="E18" s="44">
        <f>Üksikmängud!X15</f>
        <v>0</v>
      </c>
      <c r="F18" s="44">
        <f>Paarismängud!CG15</f>
        <v>0</v>
      </c>
      <c r="G18" s="44">
        <f t="shared" si="0"/>
        <v>0</v>
      </c>
      <c r="H18" s="49">
        <f t="shared" si="1"/>
        <v>18</v>
      </c>
      <c r="I18" s="24">
        <f t="shared" si="2"/>
        <v>22</v>
      </c>
      <c r="J18" s="212">
        <f>Korraldamine!G16</f>
        <v>2</v>
      </c>
    </row>
    <row r="19" spans="1:11" s="32" customFormat="1">
      <c r="A19" s="25" t="s">
        <v>15</v>
      </c>
      <c r="B19" s="39">
        <f>Klubiüritused!P18</f>
        <v>4</v>
      </c>
      <c r="C19" s="39">
        <f>Klubitennis!AK18</f>
        <v>18</v>
      </c>
      <c r="D19" s="48">
        <f>Turniirid!Q18</f>
        <v>4</v>
      </c>
      <c r="E19" s="44">
        <f>Üksikmängud!X16</f>
        <v>0</v>
      </c>
      <c r="F19" s="44">
        <f>Paarismängud!CG16</f>
        <v>3</v>
      </c>
      <c r="G19" s="44">
        <f t="shared" si="0"/>
        <v>3</v>
      </c>
      <c r="H19" s="49">
        <f t="shared" si="1"/>
        <v>22</v>
      </c>
      <c r="I19" s="24">
        <f t="shared" si="2"/>
        <v>26</v>
      </c>
      <c r="J19" s="212">
        <f>Korraldamine!G17</f>
        <v>0</v>
      </c>
    </row>
    <row r="20" spans="1:11" s="32" customFormat="1">
      <c r="A20" s="25" t="s">
        <v>86</v>
      </c>
      <c r="B20" s="39">
        <f>Klubiüritused!P19</f>
        <v>0</v>
      </c>
      <c r="C20" s="39">
        <f>Klubitennis!AK19</f>
        <v>0</v>
      </c>
      <c r="D20" s="48">
        <f>Turniirid!Q19</f>
        <v>0</v>
      </c>
      <c r="E20" s="44">
        <f>Üksikmängud!X17</f>
        <v>1</v>
      </c>
      <c r="F20" s="44">
        <f>Paarismängud!CG17</f>
        <v>1</v>
      </c>
      <c r="G20" s="44">
        <f t="shared" si="0"/>
        <v>2</v>
      </c>
      <c r="H20" s="49">
        <f t="shared" si="1"/>
        <v>0</v>
      </c>
      <c r="I20" s="24">
        <f t="shared" si="2"/>
        <v>0</v>
      </c>
      <c r="J20" s="212">
        <f>Korraldamine!G18</f>
        <v>0</v>
      </c>
    </row>
    <row r="21" spans="1:11" s="32" customFormat="1">
      <c r="A21" s="25" t="s">
        <v>16</v>
      </c>
      <c r="B21" s="39">
        <f>Klubiüritused!P20</f>
        <v>2</v>
      </c>
      <c r="C21" s="39">
        <f>Klubitennis!AK20</f>
        <v>15</v>
      </c>
      <c r="D21" s="48">
        <f>Turniirid!Q20</f>
        <v>1</v>
      </c>
      <c r="E21" s="44">
        <f>Üksikmängud!X18</f>
        <v>3</v>
      </c>
      <c r="F21" s="44">
        <f>Paarismängud!CG18</f>
        <v>1</v>
      </c>
      <c r="G21" s="44">
        <f t="shared" si="0"/>
        <v>4</v>
      </c>
      <c r="H21" s="49">
        <f t="shared" si="1"/>
        <v>17</v>
      </c>
      <c r="I21" s="24">
        <f t="shared" si="2"/>
        <v>18</v>
      </c>
      <c r="J21" s="212">
        <f>Korraldamine!G19</f>
        <v>1</v>
      </c>
    </row>
    <row r="22" spans="1:11" s="32" customFormat="1">
      <c r="A22" s="25" t="s">
        <v>17</v>
      </c>
      <c r="B22" s="39">
        <f>Klubiüritused!P21</f>
        <v>1</v>
      </c>
      <c r="C22" s="39">
        <f>Klubitennis!AK21</f>
        <v>0</v>
      </c>
      <c r="D22" s="48">
        <f>Turniirid!Q21</f>
        <v>0</v>
      </c>
      <c r="E22" s="44">
        <f>Üksikmängud!X19</f>
        <v>0</v>
      </c>
      <c r="F22" s="44">
        <f>Paarismängud!CG19</f>
        <v>3</v>
      </c>
      <c r="G22" s="44">
        <f t="shared" si="0"/>
        <v>3</v>
      </c>
      <c r="H22" s="49">
        <f t="shared" si="1"/>
        <v>1</v>
      </c>
      <c r="I22" s="24">
        <f t="shared" si="2"/>
        <v>1</v>
      </c>
      <c r="J22" s="212">
        <f>Korraldamine!G20</f>
        <v>1</v>
      </c>
    </row>
    <row r="23" spans="1:11" s="32" customFormat="1">
      <c r="A23" s="25" t="s">
        <v>64</v>
      </c>
      <c r="B23" s="39">
        <f>Klubiüritused!P22</f>
        <v>4</v>
      </c>
      <c r="C23" s="39">
        <f>Klubitennis!AK22</f>
        <v>9</v>
      </c>
      <c r="D23" s="48">
        <f>Turniirid!Q22</f>
        <v>3</v>
      </c>
      <c r="E23" s="44">
        <f>Üksikmängud!X20</f>
        <v>1</v>
      </c>
      <c r="F23" s="44">
        <f>Paarismängud!CG20</f>
        <v>15</v>
      </c>
      <c r="G23" s="44">
        <f t="shared" si="0"/>
        <v>16</v>
      </c>
      <c r="H23" s="49">
        <f t="shared" si="1"/>
        <v>13</v>
      </c>
      <c r="I23" s="24">
        <f t="shared" si="2"/>
        <v>16</v>
      </c>
      <c r="J23" s="212">
        <f>Korraldamine!G21</f>
        <v>4</v>
      </c>
    </row>
    <row r="24" spans="1:11" s="204" customFormat="1">
      <c r="A24" s="206" t="s">
        <v>18</v>
      </c>
      <c r="B24" s="39">
        <f>Klubiüritused!P23</f>
        <v>0</v>
      </c>
      <c r="C24" s="39">
        <f>Klubitennis!AK23</f>
        <v>0</v>
      </c>
      <c r="D24" s="48">
        <f>Turniirid!Q23</f>
        <v>0</v>
      </c>
      <c r="E24" s="44">
        <f>Üksikmängud!X21</f>
        <v>0</v>
      </c>
      <c r="F24" s="44">
        <f>Paarismängud!CG21</f>
        <v>0</v>
      </c>
      <c r="G24" s="204">
        <f t="shared" si="0"/>
        <v>0</v>
      </c>
      <c r="H24" s="280">
        <f t="shared" si="1"/>
        <v>0</v>
      </c>
      <c r="I24" s="205">
        <f t="shared" si="2"/>
        <v>0</v>
      </c>
      <c r="J24" s="212">
        <f>Korraldamine!G22</f>
        <v>0</v>
      </c>
      <c r="K24" s="204" t="s">
        <v>102</v>
      </c>
    </row>
    <row r="25" spans="1:11" s="32" customFormat="1">
      <c r="A25" s="25" t="s">
        <v>85</v>
      </c>
      <c r="B25" s="39">
        <f>Klubiüritused!P24</f>
        <v>2</v>
      </c>
      <c r="C25" s="39">
        <f>Klubitennis!AK24</f>
        <v>1</v>
      </c>
      <c r="D25" s="48">
        <f>Turniirid!Q24</f>
        <v>3</v>
      </c>
      <c r="E25" s="44">
        <f>Üksikmängud!X22</f>
        <v>0</v>
      </c>
      <c r="F25" s="44">
        <f>Paarismängud!CG22</f>
        <v>0</v>
      </c>
      <c r="G25" s="44">
        <f t="shared" si="0"/>
        <v>0</v>
      </c>
      <c r="H25" s="49">
        <f t="shared" si="1"/>
        <v>3</v>
      </c>
      <c r="I25" s="24">
        <f t="shared" si="2"/>
        <v>6</v>
      </c>
      <c r="J25" s="212">
        <f>Korraldamine!G23</f>
        <v>1</v>
      </c>
    </row>
    <row r="26" spans="1:11" s="32" customFormat="1">
      <c r="A26" s="25" t="s">
        <v>20</v>
      </c>
      <c r="B26" s="39">
        <f>Klubiüritused!P25</f>
        <v>3</v>
      </c>
      <c r="C26" s="39">
        <f>Klubitennis!AK25</f>
        <v>0</v>
      </c>
      <c r="D26" s="48">
        <f>Turniirid!Q25</f>
        <v>0</v>
      </c>
      <c r="E26" s="44">
        <f>Üksikmängud!X23</f>
        <v>0</v>
      </c>
      <c r="F26" s="44">
        <f>Paarismängud!CG23</f>
        <v>0</v>
      </c>
      <c r="G26" s="44">
        <f t="shared" si="0"/>
        <v>0</v>
      </c>
      <c r="H26" s="49">
        <f t="shared" si="1"/>
        <v>3</v>
      </c>
      <c r="I26" s="24">
        <f t="shared" si="2"/>
        <v>3</v>
      </c>
      <c r="J26" s="212">
        <f>Korraldamine!G24</f>
        <v>0</v>
      </c>
    </row>
    <row r="27" spans="1:11" s="32" customFormat="1">
      <c r="A27" s="25" t="s">
        <v>19</v>
      </c>
      <c r="B27" s="39">
        <f>Klubiüritused!P26</f>
        <v>3</v>
      </c>
      <c r="C27" s="39">
        <f>Klubitennis!AK26</f>
        <v>15</v>
      </c>
      <c r="D27" s="48">
        <f>Turniirid!Q26</f>
        <v>1</v>
      </c>
      <c r="E27" s="44">
        <f>Üksikmängud!X24</f>
        <v>1</v>
      </c>
      <c r="F27" s="44">
        <f>Paarismängud!CG24</f>
        <v>13</v>
      </c>
      <c r="G27" s="44">
        <f t="shared" si="0"/>
        <v>14</v>
      </c>
      <c r="H27" s="49">
        <f t="shared" si="1"/>
        <v>18</v>
      </c>
      <c r="I27" s="24">
        <f t="shared" si="2"/>
        <v>19</v>
      </c>
      <c r="J27" s="212">
        <f>Korraldamine!G25</f>
        <v>0</v>
      </c>
    </row>
    <row r="28" spans="1:11" s="204" customFormat="1">
      <c r="A28" s="206" t="s">
        <v>21</v>
      </c>
      <c r="B28" s="39">
        <f>Klubiüritused!P27</f>
        <v>1</v>
      </c>
      <c r="C28" s="39">
        <f>Klubitennis!AK27</f>
        <v>2</v>
      </c>
      <c r="D28" s="48">
        <f>Turniirid!Q27</f>
        <v>2</v>
      </c>
      <c r="E28" s="44">
        <f>Üksikmängud!X25</f>
        <v>0</v>
      </c>
      <c r="F28" s="44">
        <f>Paarismängud!CG25</f>
        <v>2</v>
      </c>
      <c r="G28" s="204">
        <f t="shared" si="0"/>
        <v>2</v>
      </c>
      <c r="H28" s="279">
        <f t="shared" si="1"/>
        <v>3</v>
      </c>
      <c r="I28" s="281">
        <f t="shared" si="2"/>
        <v>5</v>
      </c>
      <c r="J28" s="212">
        <f>Korraldamine!G26</f>
        <v>0</v>
      </c>
      <c r="K28" s="204" t="s">
        <v>102</v>
      </c>
    </row>
    <row r="29" spans="1:11" s="32" customFormat="1">
      <c r="A29" s="25" t="s">
        <v>22</v>
      </c>
      <c r="B29" s="39">
        <f>Klubiüritused!P28</f>
        <v>0</v>
      </c>
      <c r="C29" s="39">
        <f>Klubitennis!AK28</f>
        <v>0</v>
      </c>
      <c r="D29" s="48">
        <f>Turniirid!Q28</f>
        <v>1</v>
      </c>
      <c r="E29" s="44">
        <f>Üksikmängud!X26</f>
        <v>2</v>
      </c>
      <c r="F29" s="44">
        <f>Paarismängud!CG26</f>
        <v>1</v>
      </c>
      <c r="G29" s="44">
        <f t="shared" si="0"/>
        <v>3</v>
      </c>
      <c r="H29" s="49">
        <f t="shared" si="1"/>
        <v>0</v>
      </c>
      <c r="I29" s="24">
        <f t="shared" si="2"/>
        <v>1</v>
      </c>
      <c r="J29" s="212">
        <f>Korraldamine!G27</f>
        <v>0</v>
      </c>
    </row>
    <row r="30" spans="1:11" s="32" customFormat="1">
      <c r="A30" s="25" t="s">
        <v>23</v>
      </c>
      <c r="B30" s="39">
        <f>Klubiüritused!P29</f>
        <v>2</v>
      </c>
      <c r="C30" s="39">
        <f>Klubitennis!AK29</f>
        <v>10</v>
      </c>
      <c r="D30" s="48">
        <f>Turniirid!Q29</f>
        <v>2</v>
      </c>
      <c r="E30" s="44">
        <f>Üksikmängud!X27</f>
        <v>1</v>
      </c>
      <c r="F30" s="44">
        <f>Paarismängud!CG27</f>
        <v>1</v>
      </c>
      <c r="G30" s="44">
        <f t="shared" si="0"/>
        <v>2</v>
      </c>
      <c r="H30" s="49">
        <f t="shared" si="1"/>
        <v>12</v>
      </c>
      <c r="I30" s="24">
        <f t="shared" si="2"/>
        <v>14</v>
      </c>
      <c r="J30" s="212">
        <f>Korraldamine!G28</f>
        <v>0</v>
      </c>
    </row>
    <row r="31" spans="1:11" s="32" customFormat="1">
      <c r="A31" s="25" t="s">
        <v>24</v>
      </c>
      <c r="B31" s="39">
        <f>Klubiüritused!P30</f>
        <v>4</v>
      </c>
      <c r="C31" s="39">
        <f>Klubitennis!AK30</f>
        <v>3</v>
      </c>
      <c r="D31" s="48">
        <f>Turniirid!Q30</f>
        <v>3</v>
      </c>
      <c r="E31" s="44">
        <f>Üksikmängud!X28</f>
        <v>0</v>
      </c>
      <c r="F31" s="44">
        <f>Paarismängud!CG28</f>
        <v>9</v>
      </c>
      <c r="G31" s="44">
        <f t="shared" si="0"/>
        <v>9</v>
      </c>
      <c r="H31" s="49">
        <f t="shared" si="1"/>
        <v>7</v>
      </c>
      <c r="I31" s="24">
        <f t="shared" si="2"/>
        <v>10</v>
      </c>
      <c r="J31" s="212">
        <f>Korraldamine!G29</f>
        <v>0</v>
      </c>
    </row>
    <row r="32" spans="1:11" s="32" customFormat="1">
      <c r="A32" s="25" t="s">
        <v>25</v>
      </c>
      <c r="B32" s="39">
        <f>Klubiüritused!P31</f>
        <v>4</v>
      </c>
      <c r="C32" s="39">
        <f>Klubitennis!AK31</f>
        <v>7</v>
      </c>
      <c r="D32" s="48">
        <f>Turniirid!Q31</f>
        <v>3</v>
      </c>
      <c r="E32" s="44">
        <f>Üksikmängud!X29</f>
        <v>0</v>
      </c>
      <c r="F32" s="44">
        <f>Paarismängud!CG29</f>
        <v>0</v>
      </c>
      <c r="G32" s="44">
        <f t="shared" si="0"/>
        <v>0</v>
      </c>
      <c r="H32" s="49">
        <f t="shared" si="1"/>
        <v>11</v>
      </c>
      <c r="I32" s="24">
        <f t="shared" si="2"/>
        <v>14</v>
      </c>
      <c r="J32" s="212">
        <f>Korraldamine!G30</f>
        <v>1</v>
      </c>
    </row>
    <row r="33" spans="1:11" s="32" customFormat="1">
      <c r="A33" s="25" t="s">
        <v>26</v>
      </c>
      <c r="B33" s="39">
        <f>Klubiüritused!P32</f>
        <v>3</v>
      </c>
      <c r="C33" s="39">
        <f>Klubitennis!AK32</f>
        <v>0</v>
      </c>
      <c r="D33" s="48">
        <f>Turniirid!Q32</f>
        <v>1</v>
      </c>
      <c r="E33" s="44">
        <f>Üksikmängud!X30</f>
        <v>0</v>
      </c>
      <c r="F33" s="44">
        <f>Paarismängud!CG30</f>
        <v>16</v>
      </c>
      <c r="G33" s="44">
        <f t="shared" si="0"/>
        <v>16</v>
      </c>
      <c r="H33" s="49">
        <f t="shared" si="1"/>
        <v>3</v>
      </c>
      <c r="I33" s="24">
        <f t="shared" si="2"/>
        <v>4</v>
      </c>
      <c r="J33" s="212">
        <f>Korraldamine!G31</f>
        <v>0</v>
      </c>
    </row>
    <row r="34" spans="1:11" s="32" customFormat="1">
      <c r="A34" s="25" t="s">
        <v>27</v>
      </c>
      <c r="B34" s="39">
        <f>Klubiüritused!P33</f>
        <v>2</v>
      </c>
      <c r="C34" s="39">
        <f>Klubitennis!AK33</f>
        <v>2</v>
      </c>
      <c r="D34" s="48">
        <f>Turniirid!Q33</f>
        <v>0</v>
      </c>
      <c r="E34" s="44">
        <f>Üksikmängud!X31</f>
        <v>0</v>
      </c>
      <c r="F34" s="44">
        <f>Paarismängud!CG31</f>
        <v>0</v>
      </c>
      <c r="G34" s="44">
        <f t="shared" si="0"/>
        <v>0</v>
      </c>
      <c r="H34" s="49">
        <f t="shared" si="1"/>
        <v>4</v>
      </c>
      <c r="I34" s="24">
        <f t="shared" si="2"/>
        <v>4</v>
      </c>
      <c r="J34" s="212">
        <f>Korraldamine!G32</f>
        <v>0</v>
      </c>
    </row>
    <row r="35" spans="1:11" s="32" customFormat="1">
      <c r="A35" s="25" t="s">
        <v>65</v>
      </c>
      <c r="B35" s="39">
        <f>Klubiüritused!P34</f>
        <v>5</v>
      </c>
      <c r="C35" s="39">
        <f>Klubitennis!AK34</f>
        <v>3</v>
      </c>
      <c r="D35" s="48">
        <f>Turniirid!Q34</f>
        <v>2</v>
      </c>
      <c r="E35" s="44">
        <f>Üksikmängud!X32</f>
        <v>0</v>
      </c>
      <c r="F35" s="44">
        <f>Paarismängud!CG32</f>
        <v>1</v>
      </c>
      <c r="G35" s="44">
        <f t="shared" si="0"/>
        <v>1</v>
      </c>
      <c r="H35" s="49">
        <f t="shared" si="1"/>
        <v>8</v>
      </c>
      <c r="I35" s="24">
        <f t="shared" si="2"/>
        <v>10</v>
      </c>
      <c r="J35" s="212">
        <f>Korraldamine!G33</f>
        <v>2</v>
      </c>
    </row>
    <row r="36" spans="1:11" s="32" customFormat="1">
      <c r="A36" s="25" t="s">
        <v>28</v>
      </c>
      <c r="B36" s="39">
        <f>Klubiüritused!P35</f>
        <v>3</v>
      </c>
      <c r="C36" s="39">
        <f>Klubitennis!AK35</f>
        <v>3</v>
      </c>
      <c r="D36" s="48">
        <f>Turniirid!Q35</f>
        <v>1</v>
      </c>
      <c r="E36" s="44">
        <f>Üksikmängud!X33</f>
        <v>1</v>
      </c>
      <c r="F36" s="44">
        <f>Paarismängud!CG33</f>
        <v>0</v>
      </c>
      <c r="G36" s="44">
        <f t="shared" si="0"/>
        <v>1</v>
      </c>
      <c r="H36" s="49">
        <f t="shared" si="1"/>
        <v>6</v>
      </c>
      <c r="I36" s="24">
        <f t="shared" si="2"/>
        <v>7</v>
      </c>
      <c r="J36" s="212">
        <f>Korraldamine!G34</f>
        <v>0</v>
      </c>
    </row>
    <row r="37" spans="1:11" s="32" customFormat="1">
      <c r="A37" s="25" t="s">
        <v>29</v>
      </c>
      <c r="B37" s="39">
        <f>Klubiüritused!P36</f>
        <v>2</v>
      </c>
      <c r="C37" s="39">
        <f>Klubitennis!AK36</f>
        <v>10</v>
      </c>
      <c r="D37" s="48">
        <f>Turniirid!Q36</f>
        <v>3</v>
      </c>
      <c r="E37" s="44">
        <f>Üksikmängud!X34</f>
        <v>1</v>
      </c>
      <c r="F37" s="44">
        <f>Paarismängud!CG34</f>
        <v>6</v>
      </c>
      <c r="G37" s="44">
        <f t="shared" si="0"/>
        <v>7</v>
      </c>
      <c r="H37" s="49">
        <f t="shared" si="1"/>
        <v>12</v>
      </c>
      <c r="I37" s="24">
        <f t="shared" si="2"/>
        <v>15</v>
      </c>
      <c r="J37" s="212">
        <f>Korraldamine!G35</f>
        <v>0</v>
      </c>
    </row>
    <row r="38" spans="1:11" s="32" customFormat="1">
      <c r="A38" s="25" t="s">
        <v>30</v>
      </c>
      <c r="B38" s="39">
        <f>Klubiüritused!P37</f>
        <v>4</v>
      </c>
      <c r="C38" s="39">
        <f>Klubitennis!AK37</f>
        <v>16</v>
      </c>
      <c r="D38" s="48">
        <f>Turniirid!Q37</f>
        <v>1</v>
      </c>
      <c r="E38" s="44">
        <f>Üksikmängud!X35</f>
        <v>1</v>
      </c>
      <c r="F38" s="44">
        <f>Paarismängud!CG35</f>
        <v>14</v>
      </c>
      <c r="G38" s="44">
        <f t="shared" si="0"/>
        <v>15</v>
      </c>
      <c r="H38" s="49">
        <f t="shared" si="1"/>
        <v>20</v>
      </c>
      <c r="I38" s="24">
        <f t="shared" si="2"/>
        <v>21</v>
      </c>
      <c r="J38" s="212">
        <f>Korraldamine!G36</f>
        <v>1</v>
      </c>
    </row>
    <row r="39" spans="1:11" s="32" customFormat="1">
      <c r="A39" s="25" t="s">
        <v>31</v>
      </c>
      <c r="B39" s="39">
        <f>Klubiüritused!P38</f>
        <v>4</v>
      </c>
      <c r="C39" s="39">
        <f>Klubitennis!AK38</f>
        <v>0</v>
      </c>
      <c r="D39" s="48">
        <f>Turniirid!Q38</f>
        <v>0</v>
      </c>
      <c r="E39" s="44">
        <f>Üksikmängud!X36</f>
        <v>0</v>
      </c>
      <c r="F39" s="44">
        <f>Paarismängud!CG36</f>
        <v>0</v>
      </c>
      <c r="G39" s="44">
        <f t="shared" si="0"/>
        <v>0</v>
      </c>
      <c r="H39" s="49">
        <f t="shared" si="1"/>
        <v>4</v>
      </c>
      <c r="I39" s="24">
        <f t="shared" si="2"/>
        <v>4</v>
      </c>
      <c r="J39" s="212">
        <f>Korraldamine!G37</f>
        <v>0</v>
      </c>
    </row>
    <row r="40" spans="1:11" s="32" customFormat="1">
      <c r="A40" s="25" t="s">
        <v>32</v>
      </c>
      <c r="B40" s="39">
        <f>Klubiüritused!P39</f>
        <v>5</v>
      </c>
      <c r="C40" s="39">
        <f>Klubitennis!AK39</f>
        <v>15</v>
      </c>
      <c r="D40" s="48">
        <f>Turniirid!Q39</f>
        <v>5</v>
      </c>
      <c r="E40" s="44">
        <f>Üksikmängud!X37</f>
        <v>2</v>
      </c>
      <c r="F40" s="44">
        <f>Paarismängud!CG37</f>
        <v>10</v>
      </c>
      <c r="G40" s="44">
        <f t="shared" si="0"/>
        <v>12</v>
      </c>
      <c r="H40" s="49">
        <f t="shared" si="1"/>
        <v>20</v>
      </c>
      <c r="I40" s="24">
        <f t="shared" si="2"/>
        <v>25</v>
      </c>
      <c r="J40" s="212">
        <f>Korraldamine!G38</f>
        <v>1</v>
      </c>
    </row>
    <row r="41" spans="1:11" s="32" customFormat="1">
      <c r="A41" s="25" t="s">
        <v>66</v>
      </c>
      <c r="B41" s="39">
        <f>Klubiüritused!P40</f>
        <v>5</v>
      </c>
      <c r="C41" s="39">
        <f>Klubitennis!AK40</f>
        <v>8</v>
      </c>
      <c r="D41" s="48">
        <f>Turniirid!Q40</f>
        <v>3</v>
      </c>
      <c r="E41" s="44">
        <f>Üksikmängud!X38</f>
        <v>0</v>
      </c>
      <c r="F41" s="44">
        <f>Paarismängud!CG38</f>
        <v>20</v>
      </c>
      <c r="G41" s="44">
        <f t="shared" si="0"/>
        <v>20</v>
      </c>
      <c r="H41" s="49">
        <f t="shared" si="1"/>
        <v>13</v>
      </c>
      <c r="I41" s="24">
        <f t="shared" si="2"/>
        <v>16</v>
      </c>
      <c r="J41" s="212">
        <f>Korraldamine!G39</f>
        <v>3</v>
      </c>
    </row>
    <row r="42" spans="1:11" s="32" customFormat="1">
      <c r="A42" s="25" t="s">
        <v>33</v>
      </c>
      <c r="B42" s="39">
        <f>Klubiüritused!P41</f>
        <v>1</v>
      </c>
      <c r="C42" s="39">
        <f>Klubitennis!AK41</f>
        <v>0</v>
      </c>
      <c r="D42" s="48">
        <f>Turniirid!Q41</f>
        <v>4</v>
      </c>
      <c r="E42" s="44">
        <f>Üksikmängud!X39</f>
        <v>0</v>
      </c>
      <c r="F42" s="44">
        <f>Paarismängud!CG39</f>
        <v>0</v>
      </c>
      <c r="G42" s="44">
        <f t="shared" si="0"/>
        <v>0</v>
      </c>
      <c r="H42" s="49">
        <f t="shared" si="1"/>
        <v>1</v>
      </c>
      <c r="I42" s="24">
        <f t="shared" si="2"/>
        <v>5</v>
      </c>
      <c r="J42" s="212">
        <f>Korraldamine!G40</f>
        <v>0</v>
      </c>
    </row>
    <row r="43" spans="1:11" s="32" customFormat="1">
      <c r="A43" s="206" t="s">
        <v>63</v>
      </c>
      <c r="B43" s="39">
        <f>Klubiüritused!P42</f>
        <v>1</v>
      </c>
      <c r="C43" s="39">
        <f>Klubitennis!AK42</f>
        <v>1</v>
      </c>
      <c r="D43" s="48">
        <f>Turniirid!Q42</f>
        <v>0</v>
      </c>
      <c r="E43" s="44">
        <f>Üksikmängud!X40</f>
        <v>0</v>
      </c>
      <c r="F43" s="44">
        <f>Paarismängud!CG40</f>
        <v>2</v>
      </c>
      <c r="G43" s="204">
        <f t="shared" si="0"/>
        <v>2</v>
      </c>
      <c r="H43" s="279">
        <f t="shared" si="1"/>
        <v>2</v>
      </c>
      <c r="I43" s="205">
        <f t="shared" si="2"/>
        <v>2</v>
      </c>
      <c r="J43" s="212">
        <f>Korraldamine!G41</f>
        <v>0</v>
      </c>
      <c r="K43" s="204" t="s">
        <v>102</v>
      </c>
    </row>
    <row r="44" spans="1:11" s="32" customFormat="1">
      <c r="A44" s="25" t="s">
        <v>34</v>
      </c>
      <c r="B44" s="39">
        <f>Klubiüritused!P43</f>
        <v>2</v>
      </c>
      <c r="C44" s="39">
        <f>Klubitennis!AK43</f>
        <v>12</v>
      </c>
      <c r="D44" s="48">
        <f>Turniirid!Q43</f>
        <v>3</v>
      </c>
      <c r="E44" s="44">
        <f>Üksikmängud!X41</f>
        <v>2</v>
      </c>
      <c r="F44" s="44">
        <f>Paarismängud!CG41</f>
        <v>3</v>
      </c>
      <c r="G44" s="44">
        <f t="shared" si="0"/>
        <v>5</v>
      </c>
      <c r="H44" s="49">
        <f t="shared" si="1"/>
        <v>14</v>
      </c>
      <c r="I44" s="24">
        <f t="shared" si="2"/>
        <v>17</v>
      </c>
      <c r="J44" s="212">
        <f>Korraldamine!G42</f>
        <v>0</v>
      </c>
    </row>
    <row r="45" spans="1:11" s="32" customFormat="1">
      <c r="A45" s="25" t="s">
        <v>35</v>
      </c>
      <c r="B45" s="39">
        <f>Klubiüritused!P44</f>
        <v>1</v>
      </c>
      <c r="C45" s="39">
        <f>Klubitennis!AK44</f>
        <v>0</v>
      </c>
      <c r="D45" s="48">
        <f>Turniirid!Q44</f>
        <v>2</v>
      </c>
      <c r="E45" s="44">
        <f>Üksikmängud!X42</f>
        <v>1</v>
      </c>
      <c r="F45" s="44">
        <f>Paarismängud!CG42</f>
        <v>11</v>
      </c>
      <c r="G45" s="44">
        <f t="shared" si="0"/>
        <v>12</v>
      </c>
      <c r="H45" s="49">
        <f t="shared" si="1"/>
        <v>1</v>
      </c>
      <c r="I45" s="24">
        <f t="shared" si="2"/>
        <v>3</v>
      </c>
      <c r="J45" s="212">
        <f>Korraldamine!G43</f>
        <v>0</v>
      </c>
    </row>
    <row r="46" spans="1:11" s="32" customFormat="1">
      <c r="A46" s="25" t="s">
        <v>36</v>
      </c>
      <c r="B46" s="39">
        <f>Klubiüritused!P45</f>
        <v>2</v>
      </c>
      <c r="C46" s="39">
        <f>Klubitennis!AK45</f>
        <v>7</v>
      </c>
      <c r="D46" s="48">
        <f>Turniirid!Q45</f>
        <v>1</v>
      </c>
      <c r="E46" s="44">
        <f>Üksikmängud!X43</f>
        <v>0</v>
      </c>
      <c r="F46" s="44">
        <f>Paarismängud!CG43</f>
        <v>0</v>
      </c>
      <c r="G46" s="44">
        <f t="shared" si="0"/>
        <v>0</v>
      </c>
      <c r="H46" s="49">
        <f t="shared" si="1"/>
        <v>9</v>
      </c>
      <c r="I46" s="24">
        <f t="shared" si="2"/>
        <v>10</v>
      </c>
      <c r="J46" s="212">
        <f>Korraldamine!G44</f>
        <v>2</v>
      </c>
    </row>
    <row r="47" spans="1:11" s="32" customFormat="1">
      <c r="A47" s="25" t="s">
        <v>37</v>
      </c>
      <c r="B47" s="39">
        <f>Klubiüritused!P46</f>
        <v>4</v>
      </c>
      <c r="C47" s="39">
        <f>Klubitennis!AK46</f>
        <v>4</v>
      </c>
      <c r="D47" s="48">
        <f>Turniirid!Q46</f>
        <v>0</v>
      </c>
      <c r="E47" s="44">
        <f>Üksikmängud!X44</f>
        <v>0</v>
      </c>
      <c r="F47" s="44">
        <f>Paarismängud!CG44</f>
        <v>0</v>
      </c>
      <c r="G47" s="44">
        <f t="shared" si="0"/>
        <v>0</v>
      </c>
      <c r="H47" s="49">
        <f t="shared" si="1"/>
        <v>8</v>
      </c>
      <c r="I47" s="24">
        <f t="shared" si="2"/>
        <v>8</v>
      </c>
      <c r="J47" s="212">
        <f>Korraldamine!G45</f>
        <v>1</v>
      </c>
    </row>
    <row r="48" spans="1:11" s="32" customFormat="1">
      <c r="A48" s="25" t="s">
        <v>38</v>
      </c>
      <c r="B48" s="39">
        <f>Klubiüritused!P47</f>
        <v>1</v>
      </c>
      <c r="C48" s="39">
        <f>Klubitennis!AK47</f>
        <v>4</v>
      </c>
      <c r="D48" s="48">
        <f>Turniirid!Q47</f>
        <v>1</v>
      </c>
      <c r="E48" s="44">
        <f>Üksikmängud!X45</f>
        <v>0</v>
      </c>
      <c r="F48" s="44">
        <f>Paarismängud!CG45</f>
        <v>7</v>
      </c>
      <c r="G48" s="44">
        <f t="shared" si="0"/>
        <v>7</v>
      </c>
      <c r="H48" s="49">
        <f t="shared" si="1"/>
        <v>5</v>
      </c>
      <c r="I48" s="24">
        <f t="shared" si="2"/>
        <v>6</v>
      </c>
      <c r="J48" s="212">
        <f>Korraldamine!G46</f>
        <v>0</v>
      </c>
    </row>
    <row r="49" spans="1:10" s="32" customFormat="1">
      <c r="A49" s="25" t="s">
        <v>39</v>
      </c>
      <c r="B49" s="39">
        <f>Klubiüritused!P48</f>
        <v>2</v>
      </c>
      <c r="C49" s="39">
        <f>Klubitennis!AK48</f>
        <v>1</v>
      </c>
      <c r="D49" s="48">
        <f>Turniirid!Q48</f>
        <v>0</v>
      </c>
      <c r="E49" s="44">
        <f>Üksikmängud!X46</f>
        <v>0</v>
      </c>
      <c r="F49" s="44">
        <f>Paarismängud!CG46</f>
        <v>0</v>
      </c>
      <c r="G49" s="44">
        <f t="shared" si="0"/>
        <v>0</v>
      </c>
      <c r="H49" s="49">
        <f t="shared" si="1"/>
        <v>3</v>
      </c>
      <c r="I49" s="24">
        <f t="shared" si="2"/>
        <v>3</v>
      </c>
      <c r="J49" s="212">
        <f>Korraldamine!G47</f>
        <v>0</v>
      </c>
    </row>
    <row r="50" spans="1:10" s="32" customFormat="1">
      <c r="A50" s="25" t="s">
        <v>40</v>
      </c>
      <c r="B50" s="39">
        <f>Klubiüritused!P49</f>
        <v>1</v>
      </c>
      <c r="C50" s="39">
        <f>Klubitennis!AK49</f>
        <v>0</v>
      </c>
      <c r="D50" s="48">
        <f>Turniirid!Q49</f>
        <v>2</v>
      </c>
      <c r="E50" s="44">
        <f>Üksikmängud!X47</f>
        <v>0</v>
      </c>
      <c r="F50" s="44">
        <f>Paarismängud!CG47</f>
        <v>4</v>
      </c>
      <c r="G50" s="44">
        <f t="shared" si="0"/>
        <v>4</v>
      </c>
      <c r="H50" s="49">
        <f t="shared" si="1"/>
        <v>1</v>
      </c>
      <c r="I50" s="24">
        <f t="shared" si="2"/>
        <v>3</v>
      </c>
      <c r="J50" s="212">
        <f>Korraldamine!G48</f>
        <v>0</v>
      </c>
    </row>
    <row r="51" spans="1:10">
      <c r="A51" s="25" t="s">
        <v>41</v>
      </c>
      <c r="B51" s="39">
        <f>Klubiüritused!P50</f>
        <v>6</v>
      </c>
      <c r="C51" s="39">
        <f>Klubitennis!AK50</f>
        <v>7</v>
      </c>
      <c r="D51" s="48">
        <f>Turniirid!Q50</f>
        <v>3</v>
      </c>
      <c r="E51" s="44">
        <f>Üksikmängud!X48</f>
        <v>3</v>
      </c>
      <c r="F51" s="44">
        <f>Paarismängud!CG48</f>
        <v>13</v>
      </c>
      <c r="G51" s="44">
        <f t="shared" si="0"/>
        <v>16</v>
      </c>
      <c r="H51" s="49">
        <f t="shared" si="1"/>
        <v>13</v>
      </c>
      <c r="I51" s="24">
        <f t="shared" si="2"/>
        <v>16</v>
      </c>
      <c r="J51" s="212">
        <f>Korraldamine!G49</f>
        <v>1</v>
      </c>
    </row>
    <row r="52" spans="1:10">
      <c r="B52" s="19">
        <f>AVERAGE(B5:B51)</f>
        <v>2.4680851063829787</v>
      </c>
      <c r="C52" s="19">
        <f>AVERAGE(C5:C51)</f>
        <v>5.0638297872340425</v>
      </c>
      <c r="D52" s="47">
        <f>AVERAGE(D5:D51)</f>
        <v>1.7446808510638299</v>
      </c>
      <c r="E52" s="19">
        <f>AVERAGE(E5:E51)</f>
        <v>0.55319148936170215</v>
      </c>
      <c r="F52" s="19">
        <f>AVERAGE(F5:F51)</f>
        <v>4.6808510638297873</v>
      </c>
      <c r="I52" s="24">
        <f>AVERAGE(I5:I51)</f>
        <v>9.2765957446808507</v>
      </c>
    </row>
    <row r="53" spans="1:10" ht="15">
      <c r="A53" s="288" t="s">
        <v>201</v>
      </c>
      <c r="B53" s="24">
        <f>SUM(B5:B51)</f>
        <v>116</v>
      </c>
      <c r="C53" s="24">
        <f t="shared" ref="C53:J53" si="3">SUM(C5:C51)</f>
        <v>238</v>
      </c>
      <c r="D53" s="24">
        <f t="shared" si="3"/>
        <v>82</v>
      </c>
      <c r="E53" s="24">
        <f t="shared" si="3"/>
        <v>26</v>
      </c>
      <c r="F53" s="24">
        <f t="shared" si="3"/>
        <v>220</v>
      </c>
      <c r="G53" s="24">
        <f t="shared" si="3"/>
        <v>246</v>
      </c>
      <c r="H53" s="24">
        <f t="shared" si="3"/>
        <v>354</v>
      </c>
      <c r="I53" s="24">
        <f t="shared" si="3"/>
        <v>436</v>
      </c>
      <c r="J53" s="24">
        <f t="shared" si="3"/>
        <v>28</v>
      </c>
    </row>
    <row r="56" spans="1:10">
      <c r="A56" s="395" t="s">
        <v>200</v>
      </c>
    </row>
  </sheetData>
  <autoFilter ref="A4:J51" xr:uid="{00000000-0009-0000-0000-000006000000}"/>
  <sortState xmlns:xlrd2="http://schemas.microsoft.com/office/spreadsheetml/2017/richdata2" ref="A2:A155">
    <sortCondition ref="A76"/>
  </sortState>
  <mergeCells count="1">
    <mergeCell ref="E3:F3"/>
  </mergeCells>
  <phoneticPr fontId="14" type="noConversion"/>
  <conditionalFormatting sqref="D5:D51">
    <cfRule type="cellIs" dxfId="19" priority="21" operator="lessThan">
      <formula>2</formula>
    </cfRule>
    <cfRule type="cellIs" dxfId="18" priority="22" operator="greaterThanOrEqual">
      <formula>2</formula>
    </cfRule>
  </conditionalFormatting>
  <conditionalFormatting sqref="H5:H23 H25:H27 H29:H42 H44:H51">
    <cfRule type="cellIs" dxfId="17" priority="19" operator="lessThan">
      <formula>3</formula>
    </cfRule>
    <cfRule type="cellIs" dxfId="16" priority="20" operator="greaterThanOrEqual">
      <formula>3</formula>
    </cfRule>
  </conditionalFormatting>
  <conditionalFormatting sqref="J5:J51">
    <cfRule type="cellIs" dxfId="15" priority="17" operator="greaterThanOrEqual">
      <formula>1</formula>
    </cfRule>
    <cfRule type="cellIs" dxfId="14" priority="18" operator="lessThan">
      <formula>1</formula>
    </cfRule>
  </conditionalFormatting>
  <conditionalFormatting sqref="D41">
    <cfRule type="cellIs" dxfId="13" priority="11" operator="lessThan">
      <formula>2</formula>
    </cfRule>
    <cfRule type="cellIs" dxfId="12" priority="12" operator="greaterThanOrEqual">
      <formula>2</formula>
    </cfRule>
  </conditionalFormatting>
  <conditionalFormatting sqref="J41">
    <cfRule type="cellIs" dxfId="11" priority="15" operator="greaterThanOrEqual">
      <formula>1</formula>
    </cfRule>
    <cfRule type="cellIs" dxfId="10" priority="16" operator="lessThan">
      <formula>1</formula>
    </cfRule>
  </conditionalFormatting>
  <conditionalFormatting sqref="H41">
    <cfRule type="cellIs" dxfId="9" priority="13" operator="lessThan">
      <formula>3</formula>
    </cfRule>
    <cfRule type="cellIs" dxfId="8" priority="14" operator="greaterThanOrEqual">
      <formula>3</formula>
    </cfRule>
  </conditionalFormatting>
  <conditionalFormatting sqref="I23 I25:I42 I44:I51">
    <cfRule type="cellIs" dxfId="7" priority="10" operator="lessThan">
      <formula>5</formula>
    </cfRule>
  </conditionalFormatting>
  <conditionalFormatting sqref="I5:I23 I25">
    <cfRule type="cellIs" dxfId="6" priority="9" operator="lessThan">
      <formula>5</formula>
    </cfRule>
  </conditionalFormatting>
  <conditionalFormatting sqref="B5:B51">
    <cfRule type="top10" dxfId="5" priority="8" rank="3"/>
  </conditionalFormatting>
  <conditionalFormatting sqref="C5:C51">
    <cfRule type="top10" dxfId="4" priority="7" rank="3"/>
  </conditionalFormatting>
  <conditionalFormatting sqref="D5:D51">
    <cfRule type="top10" dxfId="3" priority="3" rank="3"/>
  </conditionalFormatting>
  <conditionalFormatting sqref="H5:H51">
    <cfRule type="top10" dxfId="2" priority="5" rank="3"/>
  </conditionalFormatting>
  <conditionalFormatting sqref="I5:I51">
    <cfRule type="top10" dxfId="1" priority="2" rank="3"/>
  </conditionalFormatting>
  <conditionalFormatting sqref="J5:J51">
    <cfRule type="top10" dxfId="0" priority="1" rank="3"/>
  </conditionalFormatting>
  <printOptions gridLines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2020-03-08T17:18:00Z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ff98b5-2b2a-4bb9-98ee-cdb181b14cd1_Enabled">
    <vt:lpwstr>true</vt:lpwstr>
  </property>
  <property fmtid="{D5CDD505-2E9C-101B-9397-08002B2CF9AE}" pid="3" name="MSIP_Label_2cff98b5-2b2a-4bb9-98ee-cdb181b14cd1_SetDate">
    <vt:lpwstr>2019-11-10T18:13:48Z</vt:lpwstr>
  </property>
  <property fmtid="{D5CDD505-2E9C-101B-9397-08002B2CF9AE}" pid="4" name="MSIP_Label_2cff98b5-2b2a-4bb9-98ee-cdb181b14cd1_Method">
    <vt:lpwstr>Standard</vt:lpwstr>
  </property>
  <property fmtid="{D5CDD505-2E9C-101B-9397-08002B2CF9AE}" pid="5" name="MSIP_Label_2cff98b5-2b2a-4bb9-98ee-cdb181b14cd1_Name">
    <vt:lpwstr>2cff98b5-2b2a-4bb9-98ee-cdb181b14cd1</vt:lpwstr>
  </property>
  <property fmtid="{D5CDD505-2E9C-101B-9397-08002B2CF9AE}" pid="6" name="MSIP_Label_2cff98b5-2b2a-4bb9-98ee-cdb181b14cd1_SiteId">
    <vt:lpwstr>4b57ed8a-bc57-4143-8229-b68cd92cbaf3</vt:lpwstr>
  </property>
  <property fmtid="{D5CDD505-2E9C-101B-9397-08002B2CF9AE}" pid="7" name="MSIP_Label_2cff98b5-2b2a-4bb9-98ee-cdb181b14cd1_ActionId">
    <vt:lpwstr>d89f6a68-1b4d-4b03-be16-0000e6114f7a</vt:lpwstr>
  </property>
  <property fmtid="{D5CDD505-2E9C-101B-9397-08002B2CF9AE}" pid="8" name="MSIP_Label_2cff98b5-2b2a-4bb9-98ee-cdb181b14cd1_ContentBits">
    <vt:lpwstr>0</vt:lpwstr>
  </property>
</Properties>
</file>